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 Dashboard" sheetId="1" state="visible" r:id="rId1"/>
    <sheet xmlns:r="http://schemas.openxmlformats.org/officeDocument/2006/relationships" name="Interaction Log" sheetId="2" state="visible" r:id="rId2"/>
    <sheet xmlns:r="http://schemas.openxmlformats.org/officeDocument/2006/relationships" name="SSG Attendance Log" sheetId="3" state="visible" r:id="rId3"/>
    <sheet xmlns:r="http://schemas.openxmlformats.org/officeDocument/2006/relationships" name="Crisis Log" sheetId="4" state="visible" r:id="rId4"/>
    <sheet xmlns:r="http://schemas.openxmlformats.org/officeDocument/2006/relationships" name="Ahmedabad" sheetId="5" state="visible" r:id="rId5"/>
    <sheet xmlns:r="http://schemas.openxmlformats.org/officeDocument/2006/relationships" name="Bangalore" sheetId="6" state="visible" r:id="rId6"/>
    <sheet xmlns:r="http://schemas.openxmlformats.org/officeDocument/2006/relationships" name="Chandigarh" sheetId="7" state="visible" r:id="rId7"/>
    <sheet xmlns:r="http://schemas.openxmlformats.org/officeDocument/2006/relationships" name="Chennai" sheetId="8" state="visible" r:id="rId8"/>
    <sheet xmlns:r="http://schemas.openxmlformats.org/officeDocument/2006/relationships" name="Cochin" sheetId="9" state="visible" r:id="rId9"/>
    <sheet xmlns:r="http://schemas.openxmlformats.org/officeDocument/2006/relationships" name="Coimbatore" sheetId="10" state="visible" r:id="rId10"/>
    <sheet xmlns:r="http://schemas.openxmlformats.org/officeDocument/2006/relationships" name="Delhi" sheetId="11" state="visible" r:id="rId11"/>
    <sheet xmlns:r="http://schemas.openxmlformats.org/officeDocument/2006/relationships" name="Hyderabad" sheetId="12" state="visible" r:id="rId12"/>
    <sheet xmlns:r="http://schemas.openxmlformats.org/officeDocument/2006/relationships" name="Lucknow" sheetId="13" state="visible" r:id="rId13"/>
    <sheet xmlns:r="http://schemas.openxmlformats.org/officeDocument/2006/relationships" name="Mumbai" sheetId="14" state="visible" r:id="rId14"/>
    <sheet xmlns:r="http://schemas.openxmlformats.org/officeDocument/2006/relationships" name="Mysore" sheetId="15" state="visible" r:id="rId15"/>
    <sheet xmlns:r="http://schemas.openxmlformats.org/officeDocument/2006/relationships" name="Nagpur" sheetId="16" state="visible" r:id="rId16"/>
    <sheet xmlns:r="http://schemas.openxmlformats.org/officeDocument/2006/relationships" name="Pune" sheetId="17" state="visible" r:id="rId17"/>
    <sheet xmlns:r="http://schemas.openxmlformats.org/officeDocument/2006/relationships" name="Trivandrum" sheetId="18" state="visible" r:id="rId18"/>
    <sheet xmlns:r="http://schemas.openxmlformats.org/officeDocument/2006/relationships" name="Vijayawada" sheetId="19" state="visible" r:id="rId19"/>
  </sheets>
  <definedNames>
    <definedName name="_xlnm._FilterDatabase" localSheetId="4" hidden="1">'Ahmedabad'!$A$5:$AC$18</definedName>
    <definedName name="_xlnm._FilterDatabase" localSheetId="5" hidden="1">'Bangalore'!$A$5:$AC$70</definedName>
    <definedName name="_xlnm._FilterDatabase" localSheetId="6" hidden="1">'Chandigarh'!$A$5:$AC$13</definedName>
    <definedName name="_xlnm._FilterDatabase" localSheetId="7" hidden="1">'Chennai'!$A$5:$AC$43</definedName>
    <definedName name="_xlnm._FilterDatabase" localSheetId="8" hidden="1">'Cochin'!$A$5:$AC$42</definedName>
    <definedName name="_xlnm._FilterDatabase" localSheetId="9" hidden="1">'Coimbatore'!$A$5:$AC$17</definedName>
    <definedName name="_xlnm._FilterDatabase" localSheetId="10" hidden="1">'Delhi'!$A$5:$AC$66</definedName>
    <definedName name="_xlnm._FilterDatabase" localSheetId="11" hidden="1">'Hyderabad'!$A$5:$AC$10</definedName>
    <definedName name="_xlnm._FilterDatabase" localSheetId="12" hidden="1">'Lucknow'!$A$5:$AC$34</definedName>
    <definedName name="_xlnm._FilterDatabase" localSheetId="13" hidden="1">'Mumbai'!$A$5:$AC$25</definedName>
    <definedName name="_xlnm._FilterDatabase" localSheetId="14" hidden="1">'Mysore'!$A$5:$AC$15</definedName>
    <definedName name="_xlnm._FilterDatabase" localSheetId="15" hidden="1">'Nagpur'!$A$5:$AC$11</definedName>
    <definedName name="_xlnm._FilterDatabase" localSheetId="16" hidden="1">'Pune'!$A$5:$AC$12</definedName>
    <definedName name="_xlnm._FilterDatabase" localSheetId="17" hidden="1">'Trivandrum'!$A$5:$AC$25</definedName>
    <definedName name="_xlnm._FilterDatabase" localSheetId="18" hidden="1">'Vijayawada'!$A$5:$AC$15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1%"/>
  </numFmts>
  <fonts count="4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1a1f2e"/>
      <sz val="8"/>
    </font>
    <font>
      <name val="Calibri"/>
      <b val="1"/>
      <color rgb="001a1f2e"/>
      <sz val="16"/>
    </font>
    <font>
      <name val="Calibri"/>
      <i val="1"/>
      <color rgb="001a1f2e"/>
      <sz val="7"/>
    </font>
    <font>
      <name val="Calibri"/>
      <b val="1"/>
      <color rgb="00085041"/>
      <sz val="8"/>
    </font>
    <font>
      <name val="Calibri"/>
      <b val="1"/>
      <color rgb="00085041"/>
      <sz val="16"/>
    </font>
    <font>
      <name val="Calibri"/>
      <i val="1"/>
      <color rgb="00085041"/>
      <sz val="7"/>
    </font>
    <font>
      <name val="Calibri"/>
      <b val="1"/>
      <color rgb="004a2d78"/>
      <sz val="8"/>
    </font>
    <font>
      <name val="Calibri"/>
      <b val="1"/>
      <color rgb="004a2d78"/>
      <sz val="16"/>
    </font>
    <font>
      <name val="Calibri"/>
      <i val="1"/>
      <color rgb="004a2d78"/>
      <sz val="7"/>
    </font>
    <font>
      <name val="Calibri"/>
      <b val="1"/>
      <color rgb="000C447C"/>
      <sz val="8"/>
    </font>
    <font>
      <name val="Calibri"/>
      <b val="1"/>
      <color rgb="000C447C"/>
      <sz val="16"/>
    </font>
    <font>
      <name val="Calibri"/>
      <i val="1"/>
      <color rgb="000C447C"/>
      <sz val="7"/>
    </font>
    <font>
      <name val="Calibri"/>
      <b val="1"/>
      <color rgb="007a4d00"/>
      <sz val="8"/>
    </font>
    <font>
      <name val="Calibri"/>
      <b val="1"/>
      <color rgb="007a4d00"/>
      <sz val="16"/>
    </font>
    <font>
      <name val="Calibri"/>
      <i val="1"/>
      <color rgb="007a4d00"/>
      <sz val="7"/>
    </font>
    <font>
      <name val="Calibri"/>
      <b val="1"/>
      <color rgb="007a3200"/>
      <sz val="8"/>
    </font>
    <font>
      <name val="Calibri"/>
      <b val="1"/>
      <color rgb="007a3200"/>
      <sz val="16"/>
    </font>
    <font>
      <name val="Calibri"/>
      <i val="1"/>
      <color rgb="007a3200"/>
      <sz val="7"/>
    </font>
    <font>
      <name val="Calibri"/>
      <b val="1"/>
      <color rgb="009e0025"/>
      <sz val="8"/>
    </font>
    <font>
      <name val="Calibri"/>
      <b val="1"/>
      <color rgb="009e0025"/>
      <sz val="16"/>
    </font>
    <font>
      <name val="Calibri"/>
      <i val="1"/>
      <color rgb="009e0025"/>
      <sz val="7"/>
    </font>
    <font>
      <name val="Calibri"/>
      <b val="1"/>
      <color rgb="00FFFFFF"/>
      <sz val="8"/>
    </font>
    <font>
      <name val="Calibri"/>
      <b val="1"/>
      <color rgb="00202124"/>
      <sz val="9"/>
    </font>
    <font>
      <name val="Calibri"/>
      <color rgb="00202124"/>
      <sz val="9"/>
    </font>
    <font>
      <name val="Calibri"/>
      <b val="1"/>
      <color rgb="00FFFFFF"/>
      <sz val="10"/>
    </font>
    <font>
      <name val="Calibri"/>
      <b val="1"/>
      <color rgb="00085041"/>
      <sz val="9"/>
    </font>
    <font>
      <name val="Calibri"/>
      <i val="1"/>
      <color rgb="005a5d62"/>
      <sz val="9"/>
    </font>
    <font>
      <name val="Calibri"/>
      <color rgb="00085041"/>
      <sz val="9"/>
    </font>
    <font>
      <name val="Calibri"/>
      <b val="1"/>
      <color rgb="000C447C"/>
      <sz val="9"/>
    </font>
    <font>
      <name val="Calibri"/>
      <color rgb="000C447C"/>
      <sz val="9"/>
    </font>
    <font>
      <name val="Calibri"/>
      <b val="1"/>
      <color rgb="007a4d00"/>
      <sz val="9"/>
    </font>
    <font>
      <name val="Calibri"/>
      <color rgb="007a4d00"/>
      <sz val="9"/>
    </font>
    <font>
      <name val="Calibri"/>
      <i val="1"/>
      <color rgb="005a5d62"/>
      <sz val="8"/>
    </font>
    <font>
      <name val="Calibri"/>
      <color rgb="00FFFFFF"/>
      <sz val="8"/>
    </font>
    <font>
      <name val="Calibri"/>
      <b val="1"/>
      <color rgb="00FFFFFF"/>
      <sz val="7"/>
    </font>
    <font>
      <name val="Calibri"/>
      <b val="1"/>
      <color rgb="00202124"/>
      <sz val="7"/>
    </font>
    <font>
      <name val="Calibri"/>
      <b val="1"/>
      <color rgb="00D60034"/>
      <sz val="9"/>
    </font>
    <font>
      <name val="Calibri"/>
      <b val="1"/>
      <color rgb="005c3d00"/>
      <sz val="9"/>
    </font>
    <font>
      <name val="Calibri"/>
      <b val="1"/>
      <color rgb="000d7a6b"/>
      <sz val="9"/>
    </font>
    <font>
      <name val="Calibri"/>
      <color rgb="005a5d62"/>
      <sz val="10"/>
    </font>
    <font>
      <name val="Calibri"/>
      <color rgb="005c3d00"/>
      <sz val="9"/>
    </font>
    <font>
      <name val="Calibri"/>
      <color rgb="000d7a6b"/>
      <sz val="9"/>
    </font>
  </fonts>
  <fills count="28">
    <fill>
      <patternFill/>
    </fill>
    <fill>
      <patternFill patternType="gray125"/>
    </fill>
    <fill>
      <patternFill patternType="solid">
        <fgColor rgb="00202124"/>
      </patternFill>
    </fill>
    <fill>
      <patternFill patternType="solid">
        <fgColor rgb="00D60034"/>
      </patternFill>
    </fill>
    <fill>
      <patternFill patternType="solid">
        <fgColor rgb="00E8ECF8"/>
      </patternFill>
    </fill>
    <fill>
      <patternFill patternType="solid">
        <fgColor rgb="00E8F5EE"/>
      </patternFill>
    </fill>
    <fill>
      <patternFill patternType="solid">
        <fgColor rgb="00EDE0F5"/>
      </patternFill>
    </fill>
    <fill>
      <patternFill patternType="solid">
        <fgColor rgb="00E6F1FB"/>
      </patternFill>
    </fill>
    <fill>
      <patternFill patternType="solid">
        <fgColor rgb="00FFFDE7"/>
      </patternFill>
    </fill>
    <fill>
      <patternFill patternType="solid">
        <fgColor rgb="00FFF0E0"/>
      </patternFill>
    </fill>
    <fill>
      <patternFill patternType="solid">
        <fgColor rgb="00FCE8ED"/>
      </patternFill>
    </fill>
    <fill>
      <patternFill patternType="solid">
        <fgColor rgb="005a5d62"/>
      </patternFill>
    </fill>
    <fill>
      <patternFill patternType="solid">
        <fgColor rgb="00185FA5"/>
      </patternFill>
    </fill>
    <fill>
      <patternFill patternType="solid">
        <fgColor rgb="001A9461"/>
      </patternFill>
    </fill>
    <fill>
      <patternFill patternType="solid">
        <fgColor rgb="00FFFFFF"/>
      </patternFill>
    </fill>
    <fill>
      <patternFill patternType="solid">
        <fgColor rgb="00F5F5F5"/>
      </patternFill>
    </fill>
    <fill>
      <patternFill patternType="solid">
        <fgColor rgb="00EFF4FB"/>
      </patternFill>
    </fill>
    <fill>
      <patternFill patternType="solid">
        <fgColor rgb="00F0FAF5"/>
      </patternFill>
    </fill>
    <fill>
      <patternFill patternType="solid">
        <fgColor rgb="00FFF2F2"/>
      </patternFill>
    </fill>
    <fill>
      <patternFill patternType="solid">
        <fgColor rgb="005c3d00"/>
      </patternFill>
    </fill>
    <fill>
      <patternFill patternType="solid">
        <fgColor rgb="000d7a6b"/>
      </patternFill>
    </fill>
    <fill>
      <patternFill patternType="solid">
        <fgColor rgb="008a7400"/>
      </patternFill>
    </fill>
    <fill>
      <patternFill patternType="solid">
        <fgColor rgb="00085041"/>
      </patternFill>
    </fill>
    <fill>
      <patternFill patternType="solid">
        <fgColor rgb="00E0F4F4"/>
      </patternFill>
    </fill>
    <fill>
      <patternFill patternType="solid">
        <fgColor rgb="00FFF3CD"/>
      </patternFill>
    </fill>
    <fill>
      <patternFill patternType="solid">
        <fgColor rgb="00FFFEF5"/>
      </patternFill>
    </fill>
    <fill>
      <patternFill patternType="solid">
        <fgColor rgb="00F0FAFA"/>
      </patternFill>
    </fill>
    <fill>
      <patternFill patternType="solid">
        <fgColor rgb="00FFF8E0"/>
      </patternFill>
    </fill>
  </fills>
  <borders count="7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/>
      <top style="thin">
        <color rgb="00D0D0D0"/>
      </top>
      <bottom style="thin">
        <color rgb="00D0D0D0"/>
      </bottom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  <border/>
  </borders>
  <cellStyleXfs count="1">
    <xf numFmtId="0" fontId="0" fillId="0" borderId="0"/>
  </cellStyleXfs>
  <cellXfs count="1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12" fillId="7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center" vertical="center" wrapText="1"/>
    </xf>
    <xf numFmtId="0" fontId="18" fillId="9" borderId="1" applyAlignment="1" pivotButton="0" quotePrefix="0" xfId="0">
      <alignment horizontal="center" vertical="center" wrapText="1"/>
    </xf>
    <xf numFmtId="0" fontId="21" fillId="1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6" fillId="8" borderId="1" applyAlignment="1" pivotButton="0" quotePrefix="0" xfId="0">
      <alignment horizontal="center" vertical="center"/>
    </xf>
    <xf numFmtId="0" fontId="19" fillId="9" borderId="1" applyAlignment="1" pivotButton="0" quotePrefix="0" xfId="0">
      <alignment horizontal="center" vertical="center"/>
    </xf>
    <xf numFmtId="0" fontId="22" fillId="1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4" fillId="7" borderId="1" applyAlignment="1" pivotButton="0" quotePrefix="0" xfId="0">
      <alignment horizontal="center" vertical="center"/>
    </xf>
    <xf numFmtId="0" fontId="17" fillId="8" borderId="1" applyAlignment="1" pivotButton="0" quotePrefix="0" xfId="0">
      <alignment horizontal="center" vertical="center"/>
    </xf>
    <xf numFmtId="0" fontId="20" fillId="9" borderId="1" applyAlignment="1" pivotButton="0" quotePrefix="0" xfId="0">
      <alignment horizontal="center" vertical="center"/>
    </xf>
    <xf numFmtId="0" fontId="23" fillId="10" borderId="1" applyAlignment="1" pivotButton="0" quotePrefix="0" xfId="0">
      <alignment horizontal="center" vertical="center"/>
    </xf>
    <xf numFmtId="0" fontId="2" fillId="11" borderId="0" applyAlignment="1" pivotButton="0" quotePrefix="0" xfId="0">
      <alignment horizontal="left" vertical="center"/>
    </xf>
    <xf numFmtId="0" fontId="24" fillId="2" borderId="1" applyAlignment="1" pivotButton="0" quotePrefix="0" xfId="0">
      <alignment horizontal="center" vertical="center"/>
    </xf>
    <xf numFmtId="0" fontId="24" fillId="12" borderId="1" applyAlignment="1" pivotButton="0" quotePrefix="0" xfId="0">
      <alignment horizontal="center" vertical="center"/>
    </xf>
    <xf numFmtId="0" fontId="24" fillId="13" borderId="1" applyAlignment="1" pivotButton="0" quotePrefix="0" xfId="0">
      <alignment horizontal="center" vertical="center"/>
    </xf>
    <xf numFmtId="0" fontId="24" fillId="3" borderId="1" applyAlignment="1" pivotButton="0" quotePrefix="0" xfId="0">
      <alignment horizontal="center" vertical="center"/>
    </xf>
    <xf numFmtId="0" fontId="24" fillId="2" borderId="1" applyAlignment="1" pivotButton="0" quotePrefix="0" xfId="0">
      <alignment horizontal="center" vertical="center" wrapText="1"/>
    </xf>
    <xf numFmtId="0" fontId="24" fillId="12" borderId="1" applyAlignment="1" pivotButton="0" quotePrefix="0" xfId="0">
      <alignment horizontal="center" vertical="center" wrapText="1"/>
    </xf>
    <xf numFmtId="0" fontId="24" fillId="13" borderId="1" applyAlignment="1" pivotButton="0" quotePrefix="0" xfId="0">
      <alignment horizontal="center" vertical="center" wrapText="1"/>
    </xf>
    <xf numFmtId="0" fontId="24" fillId="3" borderId="1" applyAlignment="1" pivotButton="0" quotePrefix="0" xfId="0">
      <alignment horizontal="center" vertical="center" wrapText="1"/>
    </xf>
    <xf numFmtId="0" fontId="25" fillId="14" borderId="1" applyAlignment="1" pivotButton="0" quotePrefix="0" xfId="0">
      <alignment horizontal="left" vertical="center"/>
    </xf>
    <xf numFmtId="0" fontId="26" fillId="14" borderId="1" applyAlignment="1" pivotButton="0" quotePrefix="0" xfId="0">
      <alignment horizontal="center" vertical="center"/>
    </xf>
    <xf numFmtId="3" fontId="26" fillId="14" borderId="1" applyAlignment="1" pivotButton="0" quotePrefix="0" xfId="0">
      <alignment horizontal="right" vertical="center"/>
    </xf>
    <xf numFmtId="0" fontId="25" fillId="15" borderId="1" applyAlignment="1" pivotButton="0" quotePrefix="0" xfId="0">
      <alignment horizontal="left" vertical="center"/>
    </xf>
    <xf numFmtId="0" fontId="26" fillId="16" borderId="1" applyAlignment="1" pivotButton="0" quotePrefix="0" xfId="0">
      <alignment horizontal="center" vertical="center"/>
    </xf>
    <xf numFmtId="0" fontId="26" fillId="17" borderId="1" applyAlignment="1" pivotButton="0" quotePrefix="0" xfId="0">
      <alignment horizontal="center" vertical="center"/>
    </xf>
    <xf numFmtId="0" fontId="26" fillId="18" borderId="1" applyAlignment="1" pivotButton="0" quotePrefix="0" xfId="0">
      <alignment horizontal="center" vertical="center"/>
    </xf>
    <xf numFmtId="3" fontId="26" fillId="18" borderId="1" applyAlignment="1" pivotButton="0" quotePrefix="0" xfId="0">
      <alignment horizontal="right" vertical="center"/>
    </xf>
    <xf numFmtId="0" fontId="27" fillId="2" borderId="1" applyAlignment="1" pivotButton="0" quotePrefix="0" xfId="0">
      <alignment horizontal="left" vertical="center"/>
    </xf>
    <xf numFmtId="0" fontId="27" fillId="2" borderId="1" applyAlignment="1" pivotButton="0" quotePrefix="0" xfId="0">
      <alignment horizontal="center" vertical="center"/>
    </xf>
    <xf numFmtId="3" fontId="27" fillId="2" borderId="1" applyAlignment="1" pivotButton="0" quotePrefix="0" xfId="0">
      <alignment horizontal="right" vertical="center"/>
    </xf>
    <xf numFmtId="0" fontId="24" fillId="3" borderId="1" applyAlignment="1" pivotButton="0" quotePrefix="0" xfId="0">
      <alignment horizontal="left" vertical="center"/>
    </xf>
    <xf numFmtId="0" fontId="28" fillId="5" borderId="1" applyAlignment="1" pivotButton="0" quotePrefix="0" xfId="0">
      <alignment horizontal="left" vertical="center"/>
    </xf>
    <xf numFmtId="0" fontId="29" fillId="5" borderId="1" applyAlignment="1" pivotButton="0" quotePrefix="0" xfId="0">
      <alignment horizontal="left" vertical="center"/>
    </xf>
    <xf numFmtId="0" fontId="30" fillId="5" borderId="1" applyAlignment="1" pivotButton="0" quotePrefix="0" xfId="0">
      <alignment horizontal="center" vertical="center"/>
    </xf>
    <xf numFmtId="3" fontId="30" fillId="5" borderId="1" applyAlignment="1" pivotButton="0" quotePrefix="0" xfId="0">
      <alignment horizontal="right" vertical="center"/>
    </xf>
    <xf numFmtId="164" fontId="30" fillId="5" borderId="1" applyAlignment="1" pivotButton="0" quotePrefix="0" xfId="0">
      <alignment horizontal="center" vertical="center"/>
    </xf>
    <xf numFmtId="0" fontId="31" fillId="7" borderId="1" applyAlignment="1" pivotButton="0" quotePrefix="0" xfId="0">
      <alignment horizontal="left" vertical="center"/>
    </xf>
    <xf numFmtId="0" fontId="29" fillId="7" borderId="1" applyAlignment="1" pivotButton="0" quotePrefix="0" xfId="0">
      <alignment horizontal="left" vertical="center"/>
    </xf>
    <xf numFmtId="0" fontId="32" fillId="7" borderId="1" applyAlignment="1" pivotButton="0" quotePrefix="0" xfId="0">
      <alignment horizontal="center" vertical="center"/>
    </xf>
    <xf numFmtId="3" fontId="32" fillId="7" borderId="1" applyAlignment="1" pivotButton="0" quotePrefix="0" xfId="0">
      <alignment horizontal="right" vertical="center"/>
    </xf>
    <xf numFmtId="164" fontId="32" fillId="7" borderId="1" applyAlignment="1" pivotButton="0" quotePrefix="0" xfId="0">
      <alignment horizontal="center" vertical="center"/>
    </xf>
    <xf numFmtId="0" fontId="33" fillId="8" borderId="1" applyAlignment="1" pivotButton="0" quotePrefix="0" xfId="0">
      <alignment horizontal="left" vertical="center"/>
    </xf>
    <xf numFmtId="0" fontId="29" fillId="8" borderId="1" applyAlignment="1" pivotButton="0" quotePrefix="0" xfId="0">
      <alignment horizontal="left" vertical="center"/>
    </xf>
    <xf numFmtId="0" fontId="34" fillId="8" borderId="1" applyAlignment="1" pivotButton="0" quotePrefix="0" xfId="0">
      <alignment horizontal="center" vertical="center"/>
    </xf>
    <xf numFmtId="3" fontId="34" fillId="8" borderId="1" applyAlignment="1" pivotButton="0" quotePrefix="0" xfId="0">
      <alignment horizontal="right" vertical="center"/>
    </xf>
    <xf numFmtId="164" fontId="34" fillId="8" borderId="1" applyAlignment="1" pivotButton="0" quotePrefix="0" xfId="0">
      <alignment horizontal="center" vertical="center"/>
    </xf>
    <xf numFmtId="9" fontId="27" fillId="2" borderId="1" applyAlignment="1" pivotButton="0" quotePrefix="0" xfId="0">
      <alignment horizontal="center" vertical="center"/>
    </xf>
    <xf numFmtId="0" fontId="35" fillId="8" borderId="1" applyAlignment="1" pivotButton="0" quotePrefix="0" xfId="0">
      <alignment horizontal="left" vertical="center"/>
    </xf>
    <xf numFmtId="0" fontId="2" fillId="13" borderId="1" applyAlignment="1" pivotButton="0" quotePrefix="0" xfId="0">
      <alignment horizontal="center" vertical="center" wrapText="1"/>
    </xf>
    <xf numFmtId="0" fontId="2" fillId="19" borderId="1" applyAlignment="1" pivotButton="0" quotePrefix="0" xfId="0">
      <alignment horizontal="center" vertical="center" wrapText="1"/>
    </xf>
    <xf numFmtId="0" fontId="26" fillId="5" borderId="1" applyAlignment="1" pivotButton="0" quotePrefix="0" xfId="0">
      <alignment horizontal="center" vertical="center"/>
    </xf>
    <xf numFmtId="0" fontId="26" fillId="5" borderId="1" applyAlignment="1" pivotButton="0" quotePrefix="0" xfId="0">
      <alignment horizontal="left" vertical="center"/>
    </xf>
    <xf numFmtId="0" fontId="26" fillId="19" borderId="1" applyAlignment="1" pivotButton="0" quotePrefix="0" xfId="0">
      <alignment horizontal="center" vertical="center"/>
    </xf>
    <xf numFmtId="0" fontId="2" fillId="20" borderId="1" applyAlignment="1" pivotButton="0" quotePrefix="0" xfId="0">
      <alignment horizontal="center" vertical="center" wrapText="1"/>
    </xf>
    <xf numFmtId="0" fontId="26" fillId="2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26" fillId="3" borderId="1" applyAlignment="1" pivotButton="0" quotePrefix="0" xfId="0">
      <alignment horizontal="center" vertical="center"/>
    </xf>
    <xf numFmtId="0" fontId="36" fillId="3" borderId="1" applyAlignment="1" pivotButton="0" quotePrefix="0" xfId="0">
      <alignment horizontal="left" vertical="center"/>
    </xf>
    <xf numFmtId="0" fontId="37" fillId="13" borderId="1" applyAlignment="1" pivotButton="0" quotePrefix="0" xfId="0">
      <alignment horizontal="center" vertical="center"/>
    </xf>
    <xf numFmtId="0" fontId="37" fillId="12" borderId="1" applyAlignment="1" pivotButton="0" quotePrefix="0" xfId="0">
      <alignment horizontal="center" vertical="center"/>
    </xf>
    <xf numFmtId="0" fontId="37" fillId="20" borderId="1" applyAlignment="1" pivotButton="0" quotePrefix="0" xfId="0">
      <alignment horizontal="center" vertical="center"/>
    </xf>
    <xf numFmtId="0" fontId="38" fillId="21" borderId="1" applyAlignment="1" pivotButton="0" quotePrefix="0" xfId="0">
      <alignment horizontal="center" vertical="center"/>
    </xf>
    <xf numFmtId="0" fontId="37" fillId="3" borderId="1" applyAlignment="1" pivotButton="0" quotePrefix="0" xfId="0">
      <alignment horizontal="center" vertical="center"/>
    </xf>
    <xf numFmtId="0" fontId="37" fillId="19" borderId="1" applyAlignment="1" pivotButton="0" quotePrefix="0" xfId="0">
      <alignment horizontal="center" vertical="center"/>
    </xf>
    <xf numFmtId="0" fontId="37" fillId="22" borderId="1" applyAlignment="1" pivotButton="0" quotePrefix="0" xfId="0">
      <alignment horizontal="center" vertical="center" wrapText="1"/>
    </xf>
    <xf numFmtId="0" fontId="37" fillId="2" borderId="1" applyAlignment="1" pivotButton="0" quotePrefix="0" xfId="0">
      <alignment horizontal="center" vertical="center" wrapText="1"/>
    </xf>
    <xf numFmtId="0" fontId="37" fillId="12" borderId="1" applyAlignment="1" pivotButton="0" quotePrefix="0" xfId="0">
      <alignment horizontal="center" vertical="center" wrapText="1"/>
    </xf>
    <xf numFmtId="0" fontId="37" fillId="20" borderId="1" applyAlignment="1" pivotButton="0" quotePrefix="0" xfId="0">
      <alignment horizontal="center" vertical="center" wrapText="1"/>
    </xf>
    <xf numFmtId="0" fontId="38" fillId="21" borderId="1" applyAlignment="1" pivotButton="0" quotePrefix="0" xfId="0">
      <alignment horizontal="center" vertical="center" wrapText="1"/>
    </xf>
    <xf numFmtId="0" fontId="37" fillId="3" borderId="1" applyAlignment="1" pivotButton="0" quotePrefix="0" xfId="0">
      <alignment horizontal="center" vertical="center" wrapText="1"/>
    </xf>
    <xf numFmtId="0" fontId="37" fillId="13" borderId="1" applyAlignment="1" pivotButton="0" quotePrefix="0" xfId="0">
      <alignment horizontal="center" vertical="center" wrapText="1"/>
    </xf>
    <xf numFmtId="0" fontId="38" fillId="19" borderId="1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26" fillId="15" borderId="1" applyAlignment="1" pivotButton="0" quotePrefix="0" xfId="0">
      <alignment horizontal="center" vertical="center"/>
    </xf>
    <xf numFmtId="49" fontId="26" fillId="7" borderId="1" applyAlignment="1" pivotButton="0" quotePrefix="0" xfId="0">
      <alignment horizontal="left" vertical="center"/>
    </xf>
    <xf numFmtId="0" fontId="26" fillId="7" borderId="1" applyAlignment="1" pivotButton="0" quotePrefix="0" xfId="0">
      <alignment horizontal="left" vertical="center"/>
    </xf>
    <xf numFmtId="0" fontId="25" fillId="9" borderId="1" applyAlignment="1" pivotButton="0" quotePrefix="0" xfId="0">
      <alignment horizontal="center" vertical="center"/>
    </xf>
    <xf numFmtId="0" fontId="26" fillId="23" borderId="1" applyAlignment="1" pivotButton="0" quotePrefix="0" xfId="0">
      <alignment horizontal="left" vertical="center" wrapText="1"/>
    </xf>
    <xf numFmtId="0" fontId="26" fillId="23" borderId="1" applyAlignment="1" pivotButton="0" quotePrefix="0" xfId="0">
      <alignment horizontal="center" vertical="center"/>
    </xf>
    <xf numFmtId="0" fontId="26" fillId="23" borderId="1" applyAlignment="1" pivotButton="0" quotePrefix="0" xfId="0">
      <alignment horizontal="left" vertical="center"/>
    </xf>
    <xf numFmtId="0" fontId="26" fillId="8" borderId="1" applyAlignment="1" pivotButton="0" quotePrefix="0" xfId="0">
      <alignment horizontal="left" vertical="center" wrapText="1"/>
    </xf>
    <xf numFmtId="3" fontId="26" fillId="10" borderId="1" applyAlignment="1" pivotButton="0" quotePrefix="0" xfId="0">
      <alignment horizontal="right" vertical="center"/>
    </xf>
    <xf numFmtId="0" fontId="26" fillId="8" borderId="1" applyAlignment="1" pivotButton="0" quotePrefix="0" xfId="0">
      <alignment horizontal="center" vertical="center"/>
    </xf>
    <xf numFmtId="3" fontId="39" fillId="10" borderId="1" applyAlignment="1" pivotButton="0" quotePrefix="0" xfId="0">
      <alignment horizontal="right" vertical="center"/>
    </xf>
    <xf numFmtId="0" fontId="26" fillId="8" borderId="1" applyAlignment="1" pivotButton="0" quotePrefix="0" xfId="0">
      <alignment horizontal="left" vertical="center"/>
    </xf>
    <xf numFmtId="0" fontId="26" fillId="5" borderId="1" applyAlignment="1" pivotButton="0" quotePrefix="0" xfId="0">
      <alignment horizontal="left" vertical="center" wrapText="1"/>
    </xf>
    <xf numFmtId="0" fontId="40" fillId="9" borderId="1" applyAlignment="1" pivotButton="0" quotePrefix="0" xfId="0">
      <alignment horizontal="center" vertical="center"/>
    </xf>
    <xf numFmtId="0" fontId="26" fillId="9" borderId="1" applyAlignment="1" pivotButton="0" quotePrefix="0" xfId="0">
      <alignment horizontal="center" vertical="center"/>
    </xf>
    <xf numFmtId="0" fontId="41" fillId="23" borderId="1" applyAlignment="1" pivotButton="0" quotePrefix="0" xfId="0">
      <alignment horizontal="center" vertical="center"/>
    </xf>
    <xf numFmtId="0" fontId="39" fillId="10" borderId="1" applyAlignment="1" pivotButton="0" quotePrefix="0" xfId="0">
      <alignment horizontal="center" vertical="center"/>
    </xf>
    <xf numFmtId="0" fontId="26" fillId="10" borderId="1" applyAlignment="1" pivotButton="0" quotePrefix="0" xfId="0">
      <alignment horizontal="center" vertical="center"/>
    </xf>
    <xf numFmtId="0" fontId="26" fillId="7" borderId="1" applyAlignment="1" pivotButton="0" quotePrefix="0" xfId="0">
      <alignment horizontal="center" vertical="center"/>
    </xf>
    <xf numFmtId="0" fontId="25" fillId="8" borderId="1" applyAlignment="1" pivotButton="0" quotePrefix="0" xfId="0">
      <alignment horizontal="center" vertical="center"/>
    </xf>
    <xf numFmtId="0" fontId="25" fillId="7" borderId="1" applyAlignment="1" pivotButton="0" quotePrefix="0" xfId="0">
      <alignment horizontal="center" vertical="center"/>
    </xf>
    <xf numFmtId="0" fontId="25" fillId="10" borderId="1" applyAlignment="1" pivotButton="0" quotePrefix="0" xfId="0">
      <alignment horizontal="center" vertical="center"/>
    </xf>
    <xf numFmtId="0" fontId="25" fillId="5" borderId="1" applyAlignment="1" pivotButton="0" quotePrefix="0" xfId="0">
      <alignment horizontal="center" vertical="center"/>
    </xf>
    <xf numFmtId="0" fontId="24" fillId="2" borderId="1" applyAlignment="1" pivotButton="0" quotePrefix="0" xfId="0">
      <alignment horizontal="left" vertical="center"/>
    </xf>
    <xf numFmtId="0" fontId="42" fillId="8" borderId="1" applyAlignment="1" pivotButton="0" quotePrefix="0" xfId="0">
      <alignment horizontal="left" vertical="top" wrapText="1"/>
    </xf>
    <xf numFmtId="0" fontId="26" fillId="2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6" fillId="8" borderId="1" applyAlignment="1" pivotButton="0" quotePrefix="0" xfId="0">
      <alignment horizontal="center" vertical="center"/>
    </xf>
    <xf numFmtId="0" fontId="19" fillId="9" borderId="1" applyAlignment="1" pivotButton="0" quotePrefix="0" xfId="0">
      <alignment horizontal="center" vertical="center"/>
    </xf>
    <xf numFmtId="0" fontId="22" fillId="10" borderId="1" applyAlignment="1" pivotButton="0" quotePrefix="0" xfId="0">
      <alignment horizontal="center" vertical="center"/>
    </xf>
    <xf numFmtId="0" fontId="26" fillId="14" borderId="1" applyAlignment="1" pivotButton="0" quotePrefix="0" xfId="0">
      <alignment horizontal="center" vertical="center"/>
    </xf>
    <xf numFmtId="0" fontId="26" fillId="17" borderId="1" applyAlignment="1" pivotButton="0" quotePrefix="0" xfId="0">
      <alignment horizontal="center" vertical="center"/>
    </xf>
    <xf numFmtId="0" fontId="27" fillId="2" borderId="1" applyAlignment="1" pivotButton="0" quotePrefix="0" xfId="0">
      <alignment horizontal="center" vertical="center"/>
    </xf>
    <xf numFmtId="0" fontId="30" fillId="5" borderId="1" applyAlignment="1" pivotButton="0" quotePrefix="0" xfId="0">
      <alignment horizontal="center" vertical="center"/>
    </xf>
    <xf numFmtId="3" fontId="30" fillId="5" borderId="1" applyAlignment="1" pivotButton="0" quotePrefix="0" xfId="0">
      <alignment horizontal="right" vertical="center"/>
    </xf>
    <xf numFmtId="0" fontId="32" fillId="7" borderId="1" applyAlignment="1" pivotButton="0" quotePrefix="0" xfId="0">
      <alignment horizontal="center" vertical="center"/>
    </xf>
    <xf numFmtId="3" fontId="32" fillId="7" borderId="1" applyAlignment="1" pivotButton="0" quotePrefix="0" xfId="0">
      <alignment horizontal="right" vertical="center"/>
    </xf>
    <xf numFmtId="0" fontId="34" fillId="8" borderId="1" applyAlignment="1" pivotButton="0" quotePrefix="0" xfId="0">
      <alignment horizontal="center" vertical="center"/>
    </xf>
    <xf numFmtId="3" fontId="34" fillId="8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0" fontId="24" fillId="21" borderId="1" applyAlignment="1" pivotButton="0" quotePrefix="0" xfId="0">
      <alignment horizontal="center" vertical="center"/>
    </xf>
    <xf numFmtId="0" fontId="24" fillId="20" borderId="1" applyAlignment="1" pivotButton="0" quotePrefix="0" xfId="0">
      <alignment horizontal="center" vertical="center"/>
    </xf>
    <xf numFmtId="0" fontId="24" fillId="21" borderId="1" applyAlignment="1" pivotButton="0" quotePrefix="0" xfId="0">
      <alignment horizontal="center" vertical="center" wrapText="1"/>
    </xf>
    <xf numFmtId="0" fontId="24" fillId="20" borderId="1" applyAlignment="1" pivotButton="0" quotePrefix="0" xfId="0">
      <alignment horizontal="center" vertical="center" wrapText="1"/>
    </xf>
    <xf numFmtId="0" fontId="40" fillId="25" borderId="1" applyAlignment="1" pivotButton="0" quotePrefix="0" xfId="0">
      <alignment horizontal="center" vertical="center"/>
    </xf>
    <xf numFmtId="9" fontId="43" fillId="25" borderId="1" applyAlignment="1" pivotButton="0" quotePrefix="0" xfId="0">
      <alignment horizontal="center" vertical="center"/>
    </xf>
    <xf numFmtId="0" fontId="44" fillId="26" borderId="1" applyAlignment="1" pivotButton="0" quotePrefix="0" xfId="0">
      <alignment horizontal="center" vertical="center"/>
    </xf>
    <xf numFmtId="0" fontId="40" fillId="27" borderId="1" applyAlignment="1" pivotButton="0" quotePrefix="0" xfId="0">
      <alignment horizontal="center" vertical="center"/>
    </xf>
    <xf numFmtId="9" fontId="43" fillId="27" borderId="1" applyAlignment="1" pivotButton="0" quotePrefix="0" xfId="0">
      <alignment horizontal="center" vertical="center"/>
    </xf>
    <xf numFmtId="0" fontId="44" fillId="23" borderId="1" applyAlignment="1" pivotButton="0" quotePrefix="0" xfId="0">
      <alignment horizontal="center" vertical="center"/>
    </xf>
    <xf numFmtId="0" fontId="27" fillId="2" borderId="1" applyAlignment="1" pivotButton="0" quotePrefix="0" xfId="0">
      <alignment horizontal="center" vertical="center"/>
    </xf>
    <xf numFmtId="9" fontId="27" fillId="2" borderId="1" applyAlignment="1" pivotButton="0" quotePrefix="0" xfId="0">
      <alignment horizontal="center" vertical="center"/>
    </xf>
    <xf numFmtId="0" fontId="35" fillId="8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/>
    </xf>
    <xf numFmtId="0" fontId="24" fillId="21" borderId="1" applyAlignment="1" pivotButton="0" quotePrefix="0" xfId="0">
      <alignment horizontal="center" vertical="center"/>
    </xf>
    <xf numFmtId="0" fontId="24" fillId="20" borderId="1" applyAlignment="1" pivotButton="0" quotePrefix="0" xfId="0">
      <alignment horizontal="center" vertical="center"/>
    </xf>
    <xf numFmtId="0" fontId="0" fillId="14" borderId="6" pivotButton="0" quotePrefix="0" xfId="0"/>
    <xf numFmtId="0" fontId="24" fillId="14" borderId="6" applyAlignment="1" pivotButton="0" quotePrefix="0" xfId="0">
      <alignment horizontal="center" vertical="center" wrapText="1"/>
    </xf>
    <xf numFmtId="0" fontId="40" fillId="25" borderId="1" applyAlignment="1" pivotButton="0" quotePrefix="0" xfId="0">
      <alignment horizontal="center" vertical="center"/>
    </xf>
    <xf numFmtId="9" fontId="43" fillId="25" borderId="1" applyAlignment="1" pivotButton="0" quotePrefix="0" xfId="0">
      <alignment horizontal="center" vertical="center"/>
    </xf>
    <xf numFmtId="0" fontId="44" fillId="26" borderId="1" applyAlignment="1" pivotButton="0" quotePrefix="0" xfId="0">
      <alignment horizontal="center" vertical="center"/>
    </xf>
    <xf numFmtId="0" fontId="44" fillId="14" borderId="6" applyAlignment="1" pivotButton="0" quotePrefix="0" xfId="0">
      <alignment horizontal="center" vertical="center"/>
    </xf>
    <xf numFmtId="0" fontId="40" fillId="27" borderId="1" applyAlignment="1" pivotButton="0" quotePrefix="0" xfId="0">
      <alignment horizontal="center" vertical="center"/>
    </xf>
    <xf numFmtId="9" fontId="43" fillId="27" borderId="1" applyAlignment="1" pivotButton="0" quotePrefix="0" xfId="0">
      <alignment horizontal="center" vertical="center"/>
    </xf>
    <xf numFmtId="0" fontId="44" fillId="23" borderId="1" applyAlignment="1" pivotButton="0" quotePrefix="0" xfId="0">
      <alignment horizontal="center" vertical="center"/>
    </xf>
    <xf numFmtId="0" fontId="27" fillId="2" borderId="1" applyAlignment="1" pivotButton="0" quotePrefix="0" xfId="0">
      <alignment horizontal="center" vertical="center"/>
    </xf>
    <xf numFmtId="9" fontId="27" fillId="2" borderId="1" applyAlignment="1" pivotButton="0" quotePrefix="0" xfId="0">
      <alignment horizontal="center" vertical="center"/>
    </xf>
    <xf numFmtId="0" fontId="27" fillId="14" borderId="6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02124"/>
    <outlinePr summaryBelow="1" summaryRight="1"/>
    <pageSetUpPr/>
  </sheetPr>
  <dimension ref="A1:V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0" customWidth="1" min="11" max="11"/>
    <col width="12" customWidth="1" min="12" max="12"/>
    <col width="10" customWidth="1" min="13" max="13"/>
    <col width="12" customWidth="1" min="14" max="14"/>
    <col width="9" customWidth="1" min="15" max="15"/>
    <col width="11" customWidth="1" min="16" max="16"/>
    <col width="11" customWidth="1" min="17" max="17"/>
    <col width="9" customWidth="1" min="18" max="18"/>
    <col width="8" customWidth="1" min="19" max="19"/>
    <col width="8" customWidth="1" min="20" max="20"/>
    <col width="11" customWidth="1" min="21" max="21"/>
    <col width="4" customWidth="1" min="22" max="22"/>
  </cols>
  <sheetData>
    <row r="1" ht="28" customHeight="1">
      <c r="A1" s="146" t="inlineStr">
        <is>
          <t xml:space="preserve">  AFTERCARE BEATS — OVERVIEW DASHBOARD  ·  341 active youth  ·  15 chapters  ·  Pulse 2026  ·  All numbers AUTO-UPDATE when chapter tabs are edited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5" t="n"/>
    </row>
    <row r="2" ht="6" customHeight="1"/>
    <row r="3" ht="14" customHeight="1">
      <c r="A3" s="2" t="inlineStr">
        <is>
          <t xml:space="preserve">  YOUTH PULSE 2026  —  Auto-updating from chapter tabs  (edit any tab → dashboard updates)</t>
        </is>
      </c>
    </row>
    <row r="4" ht="28" customHeight="1">
      <c r="A4" s="3" t="inlineStr">
        <is>
          <t>Total
youth</t>
        </is>
      </c>
      <c r="B4" s="4" t="inlineStr">
        <is>
          <t>Male</t>
        </is>
      </c>
      <c r="C4" s="5" t="inlineStr">
        <is>
          <t>Female</t>
        </is>
      </c>
      <c r="D4" s="6" t="inlineStr">
        <is>
          <t>Studying</t>
        </is>
      </c>
      <c r="E4" s="4" t="inlineStr">
        <is>
          <t>Working</t>
        </is>
      </c>
      <c r="F4" s="7" t="inlineStr">
        <is>
          <t>Study + Work</t>
        </is>
      </c>
      <c r="G4" s="8" t="inlineStr">
        <is>
          <t>Looking
for job</t>
        </is>
      </c>
      <c r="H4" s="9" t="inlineStr">
        <is>
          <t>Not
engaged</t>
        </is>
      </c>
    </row>
    <row r="5" ht="28" customHeight="1">
      <c r="A5" s="116">
        <f>COUNTIF('Ahmedabad'!A:A,"B-1*")+COUNTIF('Bangalore'!A:A,"B-1*")+COUNTIF('Chandigarh'!A:A,"B-1*")+COUNTIF('Chennai'!A:A,"B-1*")+COUNTIF('Cochin'!A:A,"B-1*")+COUNTIF('Coimbatore'!A:A,"B-1*")+COUNTIF('Delhi'!A:A,"B-1*")+COUNTIF('Hyderabad'!A:A,"B-1*")+COUNTIF('Lucknow'!A:A,"B-1*")+COUNTIF('Mumbai'!A:A,"B-1*")+COUNTIF('Mysore'!A:A,"B-1*")+COUNTIF('Nagpur'!A:A,"B-1*")+COUNTIF('Pune'!A:A,"B-1*")+COUNTIF('Trivandrum'!A:A,"B-1*")+COUNTIF('Vijayawada'!A:A,"B-1*")</f>
        <v/>
      </c>
      <c r="B5" s="117">
        <f>COUNTIF('Ahmedabad'!C:C,"Male")+COUNTIF('Bangalore'!C:C,"Male")+COUNTIF('Chandigarh'!C:C,"Male")+COUNTIF('Chennai'!C:C,"Male")+COUNTIF('Cochin'!C:C,"Male")+COUNTIF('Coimbatore'!C:C,"Male")+COUNTIF('Delhi'!C:C,"Male")+COUNTIF('Hyderabad'!C:C,"Male")+COUNTIF('Lucknow'!C:C,"Male")+COUNTIF('Mumbai'!C:C,"Male")+COUNTIF('Mysore'!C:C,"Male")+COUNTIF('Nagpur'!C:C,"Male")+COUNTIF('Pune'!C:C,"Male")+COUNTIF('Trivandrum'!C:C,"Male")+COUNTIF('Vijayawada'!C:C,"Male")</f>
        <v/>
      </c>
      <c r="C5" s="118">
        <f>COUNTIF('Ahmedabad'!C:C,"Female")+COUNTIF('Bangalore'!C:C,"Female")+COUNTIF('Chandigarh'!C:C,"Female")+COUNTIF('Chennai'!C:C,"Female")+COUNTIF('Cochin'!C:C,"Female")+COUNTIF('Coimbatore'!C:C,"Female")+COUNTIF('Delhi'!C:C,"Female")+COUNTIF('Hyderabad'!C:C,"Female")+COUNTIF('Lucknow'!C:C,"Female")+COUNTIF('Mumbai'!C:C,"Female")+COUNTIF('Mysore'!C:C,"Female")+COUNTIF('Nagpur'!C:C,"Female")+COUNTIF('Pune'!C:C,"Female")+COUNTIF('Trivandrum'!C:C,"Female")+COUNTIF('Vijayawada'!C:C,"Female")</f>
        <v/>
      </c>
      <c r="D5" s="119">
        <f>COUNTIF('Ahmedabad'!G:G,"Studying")+COUNTIF('Bangalore'!G:G,"Studying")+COUNTIF('Chandigarh'!G:G,"Studying")+COUNTIF('Chennai'!G:G,"Studying")+COUNTIF('Cochin'!G:G,"Studying")+COUNTIF('Coimbatore'!G:G,"Studying")+COUNTIF('Delhi'!G:G,"Studying")+COUNTIF('Hyderabad'!G:G,"Studying")+COUNTIF('Lucknow'!G:G,"Studying")+COUNTIF('Mumbai'!G:G,"Studying")+COUNTIF('Mysore'!G:G,"Studying")+COUNTIF('Nagpur'!G:G,"Studying")+COUNTIF('Pune'!G:G,"Studying")+COUNTIF('Trivandrum'!G:G,"Studying")+COUNTIF('Vijayawada'!G:G,"Studying")</f>
        <v/>
      </c>
      <c r="E5" s="117">
        <f>COUNTIF('Ahmedabad'!G:G,"Working")+COUNTIF('Bangalore'!G:G,"Working")+COUNTIF('Chandigarh'!G:G,"Working")+COUNTIF('Chennai'!G:G,"Working")+COUNTIF('Cochin'!G:G,"Working")+COUNTIF('Coimbatore'!G:G,"Working")+COUNTIF('Delhi'!G:G,"Working")+COUNTIF('Hyderabad'!G:G,"Working")+COUNTIF('Lucknow'!G:G,"Working")+COUNTIF('Mumbai'!G:G,"Working")+COUNTIF('Mysore'!G:G,"Working")+COUNTIF('Nagpur'!G:G,"Working")+COUNTIF('Pune'!G:G,"Working")+COUNTIF('Trivandrum'!G:G,"Working")+COUNTIF('Vijayawada'!G:G,"Working")</f>
        <v/>
      </c>
      <c r="F5" s="120">
        <f>COUNTIF('Ahmedabad'!G:G,"Studying and working")+COUNTIF('Bangalore'!G:G,"Studying and working")+COUNTIF('Chandigarh'!G:G,"Studying and working")+COUNTIF('Chennai'!G:G,"Studying and working")+COUNTIF('Cochin'!G:G,"Studying and working")+COUNTIF('Coimbatore'!G:G,"Studying and working")+COUNTIF('Delhi'!G:G,"Studying and working")+COUNTIF('Hyderabad'!G:G,"Studying and working")+COUNTIF('Lucknow'!G:G,"Studying and working")+COUNTIF('Mumbai'!G:G,"Studying and working")+COUNTIF('Mysore'!G:G,"Studying and working")+COUNTIF('Nagpur'!G:G,"Studying and working")+COUNTIF('Pune'!G:G,"Studying and working")+COUNTIF('Trivandrum'!G:G,"Studying and working")+COUNTIF('Vijayawada'!G:G,"Studying and working")</f>
        <v/>
      </c>
      <c r="G5" s="121">
        <f>COUNTIF('Ahmedabad'!G:G,"Looking for a job")+COUNTIF('Bangalore'!G:G,"Looking for a job")+COUNTIF('Chandigarh'!G:G,"Looking for a job")+COUNTIF('Chennai'!G:G,"Looking for a job")+COUNTIF('Cochin'!G:G,"Looking for a job")+COUNTIF('Coimbatore'!G:G,"Looking for a job")+COUNTIF('Delhi'!G:G,"Looking for a job")+COUNTIF('Hyderabad'!G:G,"Looking for a job")+COUNTIF('Lucknow'!G:G,"Looking for a job")+COUNTIF('Mumbai'!G:G,"Looking for a job")+COUNTIF('Mysore'!G:G,"Looking for a job")+COUNTIF('Nagpur'!G:G,"Looking for a job")+COUNTIF('Pune'!G:G,"Looking for a job")+COUNTIF('Trivandrum'!G:G,"Looking for a job")+COUNTIF('Vijayawada'!G:G,"Looking for a job")</f>
        <v/>
      </c>
      <c r="H5" s="122">
        <f>COUNTIF('Ahmedabad'!G:G,"Not engaged")+COUNTIF('Bangalore'!G:G,"Not engaged")+COUNTIF('Chandigarh'!G:G,"Not engaged")+COUNTIF('Chennai'!G:G,"Not engaged")+COUNTIF('Cochin'!G:G,"Not engaged")+COUNTIF('Coimbatore'!G:G,"Not engaged")+COUNTIF('Delhi'!G:G,"Not engaged")+COUNTIF('Hyderabad'!G:G,"Not engaged")+COUNTIF('Lucknow'!G:G,"Not engaged")+COUNTIF('Mumbai'!G:G,"Not engaged")+COUNTIF('Mysore'!G:G,"Not engaged")+COUNTIF('Nagpur'!G:G,"Not engaged")+COUNTIF('Pune'!G:G,"Not engaged")+COUNTIF('Trivandrum'!G:G,"Not engaged")+COUNTIF('Vijayawada'!G:G,"Not engaged")</f>
        <v/>
      </c>
    </row>
    <row r="6" ht="13" customHeight="1">
      <c r="A6" s="17" t="inlineStr">
        <is>
          <t>Auto-count from all tabs</t>
        </is>
      </c>
      <c r="B6" s="18" t="inlineStr">
        <is>
          <t>Auto from Gender col</t>
        </is>
      </c>
      <c r="C6" s="19" t="inlineStr">
        <is>
          <t>Auto from Gender col</t>
        </is>
      </c>
      <c r="D6" s="20" t="inlineStr">
        <is>
          <t>Auto from Status col</t>
        </is>
      </c>
      <c r="E6" s="18" t="inlineStr">
        <is>
          <t>Auto from Status col</t>
        </is>
      </c>
      <c r="F6" s="21" t="inlineStr">
        <is>
          <t>Auto</t>
        </is>
      </c>
      <c r="G6" s="22" t="inlineStr">
        <is>
          <t>Auto</t>
        </is>
      </c>
      <c r="H6" s="23" t="inlineStr">
        <is>
          <t>Auto</t>
        </is>
      </c>
    </row>
    <row r="7" ht="6" customHeight="1"/>
    <row r="8" ht="14" customHeight="1">
      <c r="A8" s="24" t="inlineStr">
        <is>
          <t xml:space="preserve">  CHAPTER-WISE DATA  —  All numbers pull LIVE from chapter tabs  ·  Edit gender or status in any tab → this updates  ·  A→Z</t>
        </is>
      </c>
    </row>
    <row r="9" ht="12" customHeight="1">
      <c r="A9" s="25" t="inlineStr">
        <is>
          <t>Chapter</t>
        </is>
      </c>
      <c r="B9" s="26" t="inlineStr">
        <is>
          <t>Gender</t>
        </is>
      </c>
      <c r="C9" s="115" t="n"/>
      <c r="D9" s="27" t="inlineStr">
        <is>
          <t>Current status — auto from chapter tabs</t>
        </is>
      </c>
      <c r="E9" s="114" t="n"/>
      <c r="F9" s="114" t="n"/>
      <c r="G9" s="114" t="n"/>
      <c r="H9" s="114" t="n"/>
      <c r="I9" s="115" t="n"/>
      <c r="J9" s="28" t="inlineStr">
        <is>
          <t>Annual budget FY 26-27 — auto from chapter tabs</t>
        </is>
      </c>
      <c r="K9" s="114" t="n"/>
      <c r="L9" s="114" t="n"/>
      <c r="M9" s="114" t="n"/>
      <c r="N9" s="114" t="n"/>
      <c r="O9" s="114" t="n"/>
      <c r="P9" s="115" t="n"/>
      <c r="Q9" s="147" t="inlineStr">
        <is>
          <t>Wingman mapping</t>
        </is>
      </c>
      <c r="S9" s="148" t="inlineStr">
        <is>
          <t>Age breakdown (26+ = 26-28 &amp; 28+)</t>
        </is>
      </c>
      <c r="V9" s="149" t="n"/>
    </row>
    <row r="10" ht="30" customHeight="1">
      <c r="A10" s="29" t="inlineStr">
        <is>
          <t>Chapter</t>
        </is>
      </c>
      <c r="B10" s="30" t="inlineStr">
        <is>
          <t>Male</t>
        </is>
      </c>
      <c r="C10" s="30" t="inlineStr">
        <is>
          <t>Female</t>
        </is>
      </c>
      <c r="D10" s="31" t="inlineStr">
        <is>
          <t>n</t>
        </is>
      </c>
      <c r="E10" s="31" t="inlineStr">
        <is>
          <t>Studying</t>
        </is>
      </c>
      <c r="F10" s="31" t="inlineStr">
        <is>
          <t>Working</t>
        </is>
      </c>
      <c r="G10" s="31" t="inlineStr">
        <is>
          <t>Both</t>
        </is>
      </c>
      <c r="H10" s="31" t="inlineStr">
        <is>
          <t>Looking</t>
        </is>
      </c>
      <c r="I10" s="31" t="inlineStr">
        <is>
          <t>Not eng.</t>
        </is>
      </c>
      <c r="J10" s="32" t="inlineStr">
        <is>
          <t>Sch (n)</t>
        </is>
      </c>
      <c r="K10" s="32" t="inlineStr">
        <is>
          <t>Scholarship
(Rs)</t>
        </is>
      </c>
      <c r="L10" s="32" t="inlineStr">
        <is>
          <t>Hous (n)</t>
        </is>
      </c>
      <c r="M10" s="32" t="inlineStr">
        <is>
          <t>Housing
(Rs)</t>
        </is>
      </c>
      <c r="N10" s="32" t="inlineStr">
        <is>
          <t>Stip (n)</t>
        </is>
      </c>
      <c r="O10" s="32" t="inlineStr">
        <is>
          <t>Stipend
(Rs)</t>
        </is>
      </c>
      <c r="P10" s="32" t="inlineStr">
        <is>
          <t>Total budget
(Rs)</t>
        </is>
      </c>
      <c r="Q10" s="135" t="inlineStr">
        <is>
          <t>Wingman
mapped</t>
        </is>
      </c>
      <c r="R10" s="135" t="inlineStr">
        <is>
          <t>% mapped</t>
        </is>
      </c>
      <c r="S10" s="136" t="inlineStr">
        <is>
          <t>18–21</t>
        </is>
      </c>
      <c r="T10" s="136" t="inlineStr">
        <is>
          <t>22–25</t>
        </is>
      </c>
      <c r="U10" s="136" t="inlineStr">
        <is>
          <t>26+</t>
        </is>
      </c>
      <c r="V10" s="150" t="n"/>
    </row>
    <row r="11" ht="14" customHeight="1">
      <c r="A11" s="33" t="inlineStr">
        <is>
          <t>Ahmedabad</t>
        </is>
      </c>
      <c r="B11" s="123">
        <f>COUNTIF('Ahmedabad'!C:C,"Male")</f>
        <v/>
      </c>
      <c r="C11" s="123">
        <f>COUNTIF('Ahmedabad'!C:C,"Female")</f>
        <v/>
      </c>
      <c r="D11" s="123">
        <f>COUNTIF('Ahmedabad'!A:A,"B-1*")</f>
        <v/>
      </c>
      <c r="E11" s="123">
        <f>COUNTIF('Ahmedabad'!G:G,"Studying")</f>
        <v/>
      </c>
      <c r="F11" s="123">
        <f>COUNTIF('Ahmedabad'!G:G,"Working")</f>
        <v/>
      </c>
      <c r="G11" s="123">
        <f>COUNTIF('Ahmedabad'!G:G,"Studying and working")</f>
        <v/>
      </c>
      <c r="H11" s="123">
        <f>COUNTIF('Ahmedabad'!G:G,"Looking for a job")</f>
        <v/>
      </c>
      <c r="I11" s="123">
        <f>COUNTIF('Ahmedabad'!G:G,"Not engaged")</f>
        <v/>
      </c>
      <c r="J11" s="123">
        <f>COUNTIF('Ahmedabad'!N:N,"&gt;0")</f>
        <v/>
      </c>
      <c r="K11" s="35">
        <f>SUMIF('Ahmedabad'!N:N,"&gt;0")</f>
        <v/>
      </c>
      <c r="L11" s="123">
        <f>COUNTIF('Ahmedabad'!O:O,"&gt;0")</f>
        <v/>
      </c>
      <c r="M11" s="35">
        <f>SUMIF('Ahmedabad'!O:O,"&gt;0")</f>
        <v/>
      </c>
      <c r="N11" s="123">
        <f>COUNTIF('Ahmedabad'!P:P,"&gt;0")</f>
        <v/>
      </c>
      <c r="O11" s="35">
        <f>SUMIF('Ahmedabad'!P:P,"&gt;0")</f>
        <v/>
      </c>
      <c r="P11" s="35">
        <f>SUMIF('Ahmedabad'!N:N,"&gt;0")+SUMIF('Ahmedabad'!O:O,"&gt;0")+SUMIF('Ahmedabad'!P:P,"&gt;0")</f>
        <v/>
      </c>
      <c r="Q11" s="151">
        <f>COUNTIFS('Ahmedabad'!A:A,"B-1*",'Ahmedabad'!S:S,"&lt;&gt;")</f>
        <v/>
      </c>
      <c r="R11" s="152">
        <f>IFERROR(Q11/D11,0)</f>
        <v/>
      </c>
      <c r="S11" s="153" t="n">
        <v>1</v>
      </c>
      <c r="T11" s="153" t="n">
        <v>6</v>
      </c>
      <c r="U11" s="153" t="n">
        <v>6</v>
      </c>
      <c r="V11" s="154" t="n"/>
    </row>
    <row r="12" ht="14" customHeight="1">
      <c r="A12" s="36" t="inlineStr">
        <is>
          <t>Bangalore</t>
        </is>
      </c>
      <c r="B12" s="37">
        <f>COUNTIF('Bangalore'!C:C,"Male")</f>
        <v/>
      </c>
      <c r="C12" s="37">
        <f>COUNTIF('Bangalore'!C:C,"Female")</f>
        <v/>
      </c>
      <c r="D12" s="124">
        <f>COUNTIF('Bangalore'!A:A,"B-1*")</f>
        <v/>
      </c>
      <c r="E12" s="124">
        <f>COUNTIF('Bangalore'!G:G,"Studying")</f>
        <v/>
      </c>
      <c r="F12" s="124">
        <f>COUNTIF('Bangalore'!G:G,"Working")</f>
        <v/>
      </c>
      <c r="G12" s="124">
        <f>COUNTIF('Bangalore'!G:G,"Studying and working")</f>
        <v/>
      </c>
      <c r="H12" s="124">
        <f>COUNTIF('Bangalore'!G:G,"Looking for a job")</f>
        <v/>
      </c>
      <c r="I12" s="124">
        <f>COUNTIF('Bangalore'!G:G,"Not engaged")</f>
        <v/>
      </c>
      <c r="J12" s="39">
        <f>COUNTIF('Bangalore'!N:N,"&gt;0")</f>
        <v/>
      </c>
      <c r="K12" s="40">
        <f>SUMIF('Bangalore'!N:N,"&gt;0")</f>
        <v/>
      </c>
      <c r="L12" s="39">
        <f>COUNTIF('Bangalore'!O:O,"&gt;0")</f>
        <v/>
      </c>
      <c r="M12" s="40">
        <f>SUMIF('Bangalore'!O:O,"&gt;0")</f>
        <v/>
      </c>
      <c r="N12" s="39">
        <f>COUNTIF('Bangalore'!P:P,"&gt;0")</f>
        <v/>
      </c>
      <c r="O12" s="40">
        <f>SUMIF('Bangalore'!P:P,"&gt;0")</f>
        <v/>
      </c>
      <c r="P12" s="40">
        <f>SUMIF('Bangalore'!N:N,"&gt;0")+SUMIF('Bangalore'!O:O,"&gt;0")+SUMIF('Bangalore'!P:P,"&gt;0")</f>
        <v/>
      </c>
      <c r="Q12" s="155">
        <f>COUNTIFS('Bangalore'!A:A,"B-1*",'Bangalore'!S:S,"&lt;&gt;")</f>
        <v/>
      </c>
      <c r="R12" s="156">
        <f>IFERROR(Q12/D12,0)</f>
        <v/>
      </c>
      <c r="S12" s="157" t="n">
        <v>7</v>
      </c>
      <c r="T12" s="157" t="n">
        <v>30</v>
      </c>
      <c r="U12" s="157" t="n">
        <v>28</v>
      </c>
      <c r="V12" s="154" t="n"/>
    </row>
    <row r="13" ht="14" customHeight="1">
      <c r="A13" s="33" t="inlineStr">
        <is>
          <t>Chandigarh</t>
        </is>
      </c>
      <c r="B13" s="123">
        <f>COUNTIF('Chandigarh'!C:C,"Male")</f>
        <v/>
      </c>
      <c r="C13" s="123">
        <f>COUNTIF('Chandigarh'!C:C,"Female")</f>
        <v/>
      </c>
      <c r="D13" s="123">
        <f>COUNTIF('Chandigarh'!A:A,"B-1*")</f>
        <v/>
      </c>
      <c r="E13" s="123">
        <f>COUNTIF('Chandigarh'!G:G,"Studying")</f>
        <v/>
      </c>
      <c r="F13" s="123">
        <f>COUNTIF('Chandigarh'!G:G,"Working")</f>
        <v/>
      </c>
      <c r="G13" s="123">
        <f>COUNTIF('Chandigarh'!G:G,"Studying and working")</f>
        <v/>
      </c>
      <c r="H13" s="123">
        <f>COUNTIF('Chandigarh'!G:G,"Looking for a job")</f>
        <v/>
      </c>
      <c r="I13" s="123">
        <f>COUNTIF('Chandigarh'!G:G,"Not engaged")</f>
        <v/>
      </c>
      <c r="J13" s="123">
        <f>COUNTIF('Chandigarh'!N:N,"&gt;0")</f>
        <v/>
      </c>
      <c r="K13" s="35">
        <f>SUMIF('Chandigarh'!N:N,"&gt;0")</f>
        <v/>
      </c>
      <c r="L13" s="123">
        <f>COUNTIF('Chandigarh'!O:O,"&gt;0")</f>
        <v/>
      </c>
      <c r="M13" s="35">
        <f>SUMIF('Chandigarh'!O:O,"&gt;0")</f>
        <v/>
      </c>
      <c r="N13" s="123">
        <f>COUNTIF('Chandigarh'!P:P,"&gt;0")</f>
        <v/>
      </c>
      <c r="O13" s="35">
        <f>SUMIF('Chandigarh'!P:P,"&gt;0")</f>
        <v/>
      </c>
      <c r="P13" s="35">
        <f>SUMIF('Chandigarh'!N:N,"&gt;0")+SUMIF('Chandigarh'!O:O,"&gt;0")+SUMIF('Chandigarh'!P:P,"&gt;0")</f>
        <v/>
      </c>
      <c r="Q13" s="151">
        <f>COUNTIFS('Chandigarh'!A:A,"B-1*",'Chandigarh'!S:S,"&lt;&gt;")</f>
        <v/>
      </c>
      <c r="R13" s="152">
        <f>IFERROR(Q13/D13,0)</f>
        <v/>
      </c>
      <c r="S13" s="153" t="n">
        <v>0</v>
      </c>
      <c r="T13" s="153" t="n">
        <v>4</v>
      </c>
      <c r="U13" s="153" t="n">
        <v>4</v>
      </c>
      <c r="V13" s="154" t="n"/>
    </row>
    <row r="14" ht="14" customHeight="1">
      <c r="A14" s="36" t="inlineStr">
        <is>
          <t>Chennai</t>
        </is>
      </c>
      <c r="B14" s="37">
        <f>COUNTIF('Chennai'!C:C,"Male")</f>
        <v/>
      </c>
      <c r="C14" s="37">
        <f>COUNTIF('Chennai'!C:C,"Female")</f>
        <v/>
      </c>
      <c r="D14" s="124">
        <f>COUNTIF('Chennai'!A:A,"B-1*")</f>
        <v/>
      </c>
      <c r="E14" s="124">
        <f>COUNTIF('Chennai'!G:G,"Studying")</f>
        <v/>
      </c>
      <c r="F14" s="124">
        <f>COUNTIF('Chennai'!G:G,"Working")</f>
        <v/>
      </c>
      <c r="G14" s="124">
        <f>COUNTIF('Chennai'!G:G,"Studying and working")</f>
        <v/>
      </c>
      <c r="H14" s="124">
        <f>COUNTIF('Chennai'!G:G,"Looking for a job")</f>
        <v/>
      </c>
      <c r="I14" s="124">
        <f>COUNTIF('Chennai'!G:G,"Not engaged")</f>
        <v/>
      </c>
      <c r="J14" s="39">
        <f>COUNTIF('Chennai'!N:N,"&gt;0")</f>
        <v/>
      </c>
      <c r="K14" s="40">
        <f>SUMIF('Chennai'!N:N,"&gt;0")</f>
        <v/>
      </c>
      <c r="L14" s="39">
        <f>COUNTIF('Chennai'!O:O,"&gt;0")</f>
        <v/>
      </c>
      <c r="M14" s="40">
        <f>SUMIF('Chennai'!O:O,"&gt;0")</f>
        <v/>
      </c>
      <c r="N14" s="39">
        <f>COUNTIF('Chennai'!P:P,"&gt;0")</f>
        <v/>
      </c>
      <c r="O14" s="40">
        <f>SUMIF('Chennai'!P:P,"&gt;0")</f>
        <v/>
      </c>
      <c r="P14" s="40">
        <f>SUMIF('Chennai'!N:N,"&gt;0")+SUMIF('Chennai'!O:O,"&gt;0")+SUMIF('Chennai'!P:P,"&gt;0")</f>
        <v/>
      </c>
      <c r="Q14" s="155">
        <f>COUNTIFS('Chennai'!A:A,"B-1*",'Chennai'!S:S,"&lt;&gt;")</f>
        <v/>
      </c>
      <c r="R14" s="156">
        <f>IFERROR(Q14/D14,0)</f>
        <v/>
      </c>
      <c r="S14" s="157" t="n">
        <v>2</v>
      </c>
      <c r="T14" s="157" t="n">
        <v>20</v>
      </c>
      <c r="U14" s="157" t="n">
        <v>16</v>
      </c>
      <c r="V14" s="154" t="n"/>
    </row>
    <row r="15" ht="14" customHeight="1">
      <c r="A15" s="33" t="inlineStr">
        <is>
          <t>Cochin</t>
        </is>
      </c>
      <c r="B15" s="123">
        <f>COUNTIF('Cochin'!C:C,"Male")</f>
        <v/>
      </c>
      <c r="C15" s="123">
        <f>COUNTIF('Cochin'!C:C,"Female")</f>
        <v/>
      </c>
      <c r="D15" s="123">
        <f>COUNTIF('Cochin'!A:A,"B-1*")</f>
        <v/>
      </c>
      <c r="E15" s="123">
        <f>COUNTIF('Cochin'!G:G,"Studying")</f>
        <v/>
      </c>
      <c r="F15" s="123">
        <f>COUNTIF('Cochin'!G:G,"Working")</f>
        <v/>
      </c>
      <c r="G15" s="123">
        <f>COUNTIF('Cochin'!G:G,"Studying and working")</f>
        <v/>
      </c>
      <c r="H15" s="123">
        <f>COUNTIF('Cochin'!G:G,"Looking for a job")</f>
        <v/>
      </c>
      <c r="I15" s="123">
        <f>COUNTIF('Cochin'!G:G,"Not engaged")</f>
        <v/>
      </c>
      <c r="J15" s="123">
        <f>COUNTIF('Cochin'!N:N,"&gt;0")</f>
        <v/>
      </c>
      <c r="K15" s="35">
        <f>SUMIF('Cochin'!N:N,"&gt;0")</f>
        <v/>
      </c>
      <c r="L15" s="123">
        <f>COUNTIF('Cochin'!O:O,"&gt;0")</f>
        <v/>
      </c>
      <c r="M15" s="35">
        <f>SUMIF('Cochin'!O:O,"&gt;0")</f>
        <v/>
      </c>
      <c r="N15" s="123">
        <f>COUNTIF('Cochin'!P:P,"&gt;0")</f>
        <v/>
      </c>
      <c r="O15" s="35">
        <f>SUMIF('Cochin'!P:P,"&gt;0")</f>
        <v/>
      </c>
      <c r="P15" s="35">
        <f>SUMIF('Cochin'!N:N,"&gt;0")+SUMIF('Cochin'!O:O,"&gt;0")+SUMIF('Cochin'!P:P,"&gt;0")</f>
        <v/>
      </c>
      <c r="Q15" s="151">
        <f>COUNTIFS('Cochin'!A:A,"B-1*",'Cochin'!S:S,"&lt;&gt;")</f>
        <v/>
      </c>
      <c r="R15" s="152">
        <f>IFERROR(Q15/D15,0)</f>
        <v/>
      </c>
      <c r="S15" s="153" t="n">
        <v>6</v>
      </c>
      <c r="T15" s="153" t="n">
        <v>22</v>
      </c>
      <c r="U15" s="153" t="n">
        <v>9</v>
      </c>
      <c r="V15" s="154" t="n"/>
    </row>
    <row r="16" ht="14" customHeight="1">
      <c r="A16" s="36" t="inlineStr">
        <is>
          <t>Coimbatore</t>
        </is>
      </c>
      <c r="B16" s="37">
        <f>COUNTIF('Coimbatore'!C:C,"Male")</f>
        <v/>
      </c>
      <c r="C16" s="37">
        <f>COUNTIF('Coimbatore'!C:C,"Female")</f>
        <v/>
      </c>
      <c r="D16" s="124">
        <f>COUNTIF('Coimbatore'!A:A,"B-1*")</f>
        <v/>
      </c>
      <c r="E16" s="124">
        <f>COUNTIF('Coimbatore'!G:G,"Studying")</f>
        <v/>
      </c>
      <c r="F16" s="124">
        <f>COUNTIF('Coimbatore'!G:G,"Working")</f>
        <v/>
      </c>
      <c r="G16" s="124">
        <f>COUNTIF('Coimbatore'!G:G,"Studying and working")</f>
        <v/>
      </c>
      <c r="H16" s="124">
        <f>COUNTIF('Coimbatore'!G:G,"Looking for a job")</f>
        <v/>
      </c>
      <c r="I16" s="124">
        <f>COUNTIF('Coimbatore'!G:G,"Not engaged")</f>
        <v/>
      </c>
      <c r="J16" s="39">
        <f>COUNTIF('Coimbatore'!N:N,"&gt;0")</f>
        <v/>
      </c>
      <c r="K16" s="40">
        <f>SUMIF('Coimbatore'!N:N,"&gt;0")</f>
        <v/>
      </c>
      <c r="L16" s="39">
        <f>COUNTIF('Coimbatore'!O:O,"&gt;0")</f>
        <v/>
      </c>
      <c r="M16" s="40">
        <f>SUMIF('Coimbatore'!O:O,"&gt;0")</f>
        <v/>
      </c>
      <c r="N16" s="39">
        <f>COUNTIF('Coimbatore'!P:P,"&gt;0")</f>
        <v/>
      </c>
      <c r="O16" s="40">
        <f>SUMIF('Coimbatore'!P:P,"&gt;0")</f>
        <v/>
      </c>
      <c r="P16" s="40">
        <f>SUMIF('Coimbatore'!N:N,"&gt;0")+SUMIF('Coimbatore'!O:O,"&gt;0")+SUMIF('Coimbatore'!P:P,"&gt;0")</f>
        <v/>
      </c>
      <c r="Q16" s="155">
        <f>COUNTIFS('Coimbatore'!A:A,"B-1*",'Coimbatore'!S:S,"&lt;&gt;")</f>
        <v/>
      </c>
      <c r="R16" s="156">
        <f>IFERROR(Q16/D16,0)</f>
        <v/>
      </c>
      <c r="S16" s="157" t="n">
        <v>3</v>
      </c>
      <c r="T16" s="157" t="n">
        <v>8</v>
      </c>
      <c r="U16" s="157" t="n">
        <v>1</v>
      </c>
      <c r="V16" s="154" t="n"/>
    </row>
    <row r="17" ht="14" customHeight="1">
      <c r="A17" s="33" t="inlineStr">
        <is>
          <t>Delhi</t>
        </is>
      </c>
      <c r="B17" s="123">
        <f>COUNTIF('Delhi'!C:C,"Male")</f>
        <v/>
      </c>
      <c r="C17" s="123">
        <f>COUNTIF('Delhi'!C:C,"Female")</f>
        <v/>
      </c>
      <c r="D17" s="123">
        <f>COUNTIF('Delhi'!A:A,"B-1*")</f>
        <v/>
      </c>
      <c r="E17" s="123">
        <f>COUNTIF('Delhi'!G:G,"Studying")</f>
        <v/>
      </c>
      <c r="F17" s="123">
        <f>COUNTIF('Delhi'!G:G,"Working")</f>
        <v/>
      </c>
      <c r="G17" s="123">
        <f>COUNTIF('Delhi'!G:G,"Studying and working")</f>
        <v/>
      </c>
      <c r="H17" s="123">
        <f>COUNTIF('Delhi'!G:G,"Looking for a job")</f>
        <v/>
      </c>
      <c r="I17" s="123">
        <f>COUNTIF('Delhi'!G:G,"Not engaged")</f>
        <v/>
      </c>
      <c r="J17" s="123">
        <f>COUNTIF('Delhi'!N:N,"&gt;0")</f>
        <v/>
      </c>
      <c r="K17" s="35">
        <f>SUMIF('Delhi'!N:N,"&gt;0")</f>
        <v/>
      </c>
      <c r="L17" s="123">
        <f>COUNTIF('Delhi'!O:O,"&gt;0")</f>
        <v/>
      </c>
      <c r="M17" s="35">
        <f>SUMIF('Delhi'!O:O,"&gt;0")</f>
        <v/>
      </c>
      <c r="N17" s="123">
        <f>COUNTIF('Delhi'!P:P,"&gt;0")</f>
        <v/>
      </c>
      <c r="O17" s="35">
        <f>SUMIF('Delhi'!P:P,"&gt;0")</f>
        <v/>
      </c>
      <c r="P17" s="35">
        <f>SUMIF('Delhi'!N:N,"&gt;0")+SUMIF('Delhi'!O:O,"&gt;0")+SUMIF('Delhi'!P:P,"&gt;0")</f>
        <v/>
      </c>
      <c r="Q17" s="151">
        <f>COUNTIFS('Delhi'!A:A,"B-1*",'Delhi'!S:S,"&lt;&gt;")</f>
        <v/>
      </c>
      <c r="R17" s="152">
        <f>IFERROR(Q17/D17,0)</f>
        <v/>
      </c>
      <c r="S17" s="153" t="n">
        <v>8</v>
      </c>
      <c r="T17" s="153" t="n">
        <v>23</v>
      </c>
      <c r="U17" s="153" t="n">
        <v>30</v>
      </c>
      <c r="V17" s="154" t="n"/>
    </row>
    <row r="18" ht="14" customHeight="1">
      <c r="A18" s="36" t="inlineStr">
        <is>
          <t>Hyderabad</t>
        </is>
      </c>
      <c r="B18" s="37">
        <f>COUNTIF('Hyderabad'!C:C,"Male")</f>
        <v/>
      </c>
      <c r="C18" s="37">
        <f>COUNTIF('Hyderabad'!C:C,"Female")</f>
        <v/>
      </c>
      <c r="D18" s="124">
        <f>COUNTIF('Hyderabad'!A:A,"B-1*")</f>
        <v/>
      </c>
      <c r="E18" s="124">
        <f>COUNTIF('Hyderabad'!G:G,"Studying")</f>
        <v/>
      </c>
      <c r="F18" s="124">
        <f>COUNTIF('Hyderabad'!G:G,"Working")</f>
        <v/>
      </c>
      <c r="G18" s="124">
        <f>COUNTIF('Hyderabad'!G:G,"Studying and working")</f>
        <v/>
      </c>
      <c r="H18" s="124">
        <f>COUNTIF('Hyderabad'!G:G,"Looking for a job")</f>
        <v/>
      </c>
      <c r="I18" s="124">
        <f>COUNTIF('Hyderabad'!G:G,"Not engaged")</f>
        <v/>
      </c>
      <c r="J18" s="39">
        <f>COUNTIF('Hyderabad'!N:N,"&gt;0")</f>
        <v/>
      </c>
      <c r="K18" s="40">
        <f>SUMIF('Hyderabad'!N:N,"&gt;0")</f>
        <v/>
      </c>
      <c r="L18" s="39">
        <f>COUNTIF('Hyderabad'!O:O,"&gt;0")</f>
        <v/>
      </c>
      <c r="M18" s="40">
        <f>SUMIF('Hyderabad'!O:O,"&gt;0")</f>
        <v/>
      </c>
      <c r="N18" s="39">
        <f>COUNTIF('Hyderabad'!P:P,"&gt;0")</f>
        <v/>
      </c>
      <c r="O18" s="40">
        <f>SUMIF('Hyderabad'!P:P,"&gt;0")</f>
        <v/>
      </c>
      <c r="P18" s="40">
        <f>SUMIF('Hyderabad'!N:N,"&gt;0")+SUMIF('Hyderabad'!O:O,"&gt;0")+SUMIF('Hyderabad'!P:P,"&gt;0")</f>
        <v/>
      </c>
      <c r="Q18" s="155">
        <f>COUNTIFS('Hyderabad'!A:A,"B-1*",'Hyderabad'!S:S,"&lt;&gt;")</f>
        <v/>
      </c>
      <c r="R18" s="156">
        <f>IFERROR(Q18/D18,0)</f>
        <v/>
      </c>
      <c r="S18" s="157" t="n">
        <v>1</v>
      </c>
      <c r="T18" s="157" t="n">
        <v>4</v>
      </c>
      <c r="U18" s="157" t="n">
        <v>0</v>
      </c>
      <c r="V18" s="154" t="n"/>
    </row>
    <row r="19" ht="14" customHeight="1">
      <c r="A19" s="33" t="inlineStr">
        <is>
          <t>Lucknow</t>
        </is>
      </c>
      <c r="B19" s="123">
        <f>COUNTIF('Lucknow'!C:C,"Male")</f>
        <v/>
      </c>
      <c r="C19" s="123">
        <f>COUNTIF('Lucknow'!C:C,"Female")</f>
        <v/>
      </c>
      <c r="D19" s="123">
        <f>COUNTIF('Lucknow'!A:A,"B-1*")</f>
        <v/>
      </c>
      <c r="E19" s="123">
        <f>COUNTIF('Lucknow'!G:G,"Studying")</f>
        <v/>
      </c>
      <c r="F19" s="123">
        <f>COUNTIF('Lucknow'!G:G,"Working")</f>
        <v/>
      </c>
      <c r="G19" s="123">
        <f>COUNTIF('Lucknow'!G:G,"Studying and working")</f>
        <v/>
      </c>
      <c r="H19" s="123">
        <f>COUNTIF('Lucknow'!G:G,"Looking for a job")</f>
        <v/>
      </c>
      <c r="I19" s="123">
        <f>COUNTIF('Lucknow'!G:G,"Not engaged")</f>
        <v/>
      </c>
      <c r="J19" s="123">
        <f>COUNTIF('Lucknow'!N:N,"&gt;0")</f>
        <v/>
      </c>
      <c r="K19" s="35">
        <f>SUMIF('Lucknow'!N:N,"&gt;0")</f>
        <v/>
      </c>
      <c r="L19" s="123">
        <f>COUNTIF('Lucknow'!O:O,"&gt;0")</f>
        <v/>
      </c>
      <c r="M19" s="35">
        <f>SUMIF('Lucknow'!O:O,"&gt;0")</f>
        <v/>
      </c>
      <c r="N19" s="123">
        <f>COUNTIF('Lucknow'!P:P,"&gt;0")</f>
        <v/>
      </c>
      <c r="O19" s="35">
        <f>SUMIF('Lucknow'!P:P,"&gt;0")</f>
        <v/>
      </c>
      <c r="P19" s="35">
        <f>SUMIF('Lucknow'!N:N,"&gt;0")+SUMIF('Lucknow'!O:O,"&gt;0")+SUMIF('Lucknow'!P:P,"&gt;0")</f>
        <v/>
      </c>
      <c r="Q19" s="151">
        <f>COUNTIFS('Lucknow'!A:A,"B-1*",'Lucknow'!S:S,"&lt;&gt;")</f>
        <v/>
      </c>
      <c r="R19" s="152">
        <f>IFERROR(Q19/D19,0)</f>
        <v/>
      </c>
      <c r="S19" s="153" t="n">
        <v>5</v>
      </c>
      <c r="T19" s="153" t="n">
        <v>15</v>
      </c>
      <c r="U19" s="153" t="n">
        <v>9</v>
      </c>
      <c r="V19" s="154" t="n"/>
    </row>
    <row r="20" ht="14" customHeight="1">
      <c r="A20" s="36" t="inlineStr">
        <is>
          <t>Mumbai</t>
        </is>
      </c>
      <c r="B20" s="37">
        <f>COUNTIF('Mumbai'!C:C,"Male")</f>
        <v/>
      </c>
      <c r="C20" s="37">
        <f>COUNTIF('Mumbai'!C:C,"Female")</f>
        <v/>
      </c>
      <c r="D20" s="124">
        <f>COUNTIF('Mumbai'!A:A,"B-1*")</f>
        <v/>
      </c>
      <c r="E20" s="124">
        <f>COUNTIF('Mumbai'!G:G,"Studying")</f>
        <v/>
      </c>
      <c r="F20" s="124">
        <f>COUNTIF('Mumbai'!G:G,"Working")</f>
        <v/>
      </c>
      <c r="G20" s="124">
        <f>COUNTIF('Mumbai'!G:G,"Studying and working")</f>
        <v/>
      </c>
      <c r="H20" s="124">
        <f>COUNTIF('Mumbai'!G:G,"Looking for a job")</f>
        <v/>
      </c>
      <c r="I20" s="124">
        <f>COUNTIF('Mumbai'!G:G,"Not engaged")</f>
        <v/>
      </c>
      <c r="J20" s="39">
        <f>COUNTIF('Mumbai'!N:N,"&gt;0")</f>
        <v/>
      </c>
      <c r="K20" s="40">
        <f>SUMIF('Mumbai'!N:N,"&gt;0")</f>
        <v/>
      </c>
      <c r="L20" s="39">
        <f>COUNTIF('Mumbai'!O:O,"&gt;0")</f>
        <v/>
      </c>
      <c r="M20" s="40">
        <f>SUMIF('Mumbai'!O:O,"&gt;0")</f>
        <v/>
      </c>
      <c r="N20" s="39">
        <f>COUNTIF('Mumbai'!P:P,"&gt;0")</f>
        <v/>
      </c>
      <c r="O20" s="40">
        <f>SUMIF('Mumbai'!P:P,"&gt;0")</f>
        <v/>
      </c>
      <c r="P20" s="40">
        <f>SUMIF('Mumbai'!N:N,"&gt;0")+SUMIF('Mumbai'!O:O,"&gt;0")+SUMIF('Mumbai'!P:P,"&gt;0")</f>
        <v/>
      </c>
      <c r="Q20" s="155">
        <f>COUNTIFS('Mumbai'!A:A,"B-1*",'Mumbai'!S:S,"&lt;&gt;")</f>
        <v/>
      </c>
      <c r="R20" s="156">
        <f>IFERROR(Q20/D20,0)</f>
        <v/>
      </c>
      <c r="S20" s="157" t="n">
        <v>4</v>
      </c>
      <c r="T20" s="157" t="n">
        <v>12</v>
      </c>
      <c r="U20" s="157" t="n">
        <v>4</v>
      </c>
      <c r="V20" s="154" t="n"/>
    </row>
    <row r="21" ht="14" customHeight="1">
      <c r="A21" s="33" t="inlineStr">
        <is>
          <t>Mysore</t>
        </is>
      </c>
      <c r="B21" s="123">
        <f>COUNTIF('Mysore'!C:C,"Male")</f>
        <v/>
      </c>
      <c r="C21" s="123">
        <f>COUNTIF('Mysore'!C:C,"Female")</f>
        <v/>
      </c>
      <c r="D21" s="123">
        <f>COUNTIF('Mysore'!A:A,"B-1*")</f>
        <v/>
      </c>
      <c r="E21" s="123">
        <f>COUNTIF('Mysore'!G:G,"Studying")</f>
        <v/>
      </c>
      <c r="F21" s="123">
        <f>COUNTIF('Mysore'!G:G,"Working")</f>
        <v/>
      </c>
      <c r="G21" s="123">
        <f>COUNTIF('Mysore'!G:G,"Studying and working")</f>
        <v/>
      </c>
      <c r="H21" s="123">
        <f>COUNTIF('Mysore'!G:G,"Looking for a job")</f>
        <v/>
      </c>
      <c r="I21" s="123">
        <f>COUNTIF('Mysore'!G:G,"Not engaged")</f>
        <v/>
      </c>
      <c r="J21" s="123">
        <f>COUNTIF('Mysore'!N:N,"&gt;0")</f>
        <v/>
      </c>
      <c r="K21" s="35">
        <f>SUMIF('Mysore'!N:N,"&gt;0")</f>
        <v/>
      </c>
      <c r="L21" s="123">
        <f>COUNTIF('Mysore'!O:O,"&gt;0")</f>
        <v/>
      </c>
      <c r="M21" s="35">
        <f>SUMIF('Mysore'!O:O,"&gt;0")</f>
        <v/>
      </c>
      <c r="N21" s="123">
        <f>COUNTIF('Mysore'!P:P,"&gt;0")</f>
        <v/>
      </c>
      <c r="O21" s="35">
        <f>SUMIF('Mysore'!P:P,"&gt;0")</f>
        <v/>
      </c>
      <c r="P21" s="35">
        <f>SUMIF('Mysore'!N:N,"&gt;0")+SUMIF('Mysore'!O:O,"&gt;0")+SUMIF('Mysore'!P:P,"&gt;0")</f>
        <v/>
      </c>
      <c r="Q21" s="151">
        <f>COUNTIFS('Mysore'!A:A,"B-1*",'Mysore'!S:S,"&lt;&gt;")</f>
        <v/>
      </c>
      <c r="R21" s="152">
        <f>IFERROR(Q21/D21,0)</f>
        <v/>
      </c>
      <c r="S21" s="153" t="n">
        <v>1</v>
      </c>
      <c r="T21" s="153" t="n">
        <v>9</v>
      </c>
      <c r="U21" s="153" t="n">
        <v>0</v>
      </c>
      <c r="V21" s="154" t="n"/>
    </row>
    <row r="22" ht="14" customHeight="1">
      <c r="A22" s="36" t="inlineStr">
        <is>
          <t>Nagpur</t>
        </is>
      </c>
      <c r="B22" s="37">
        <f>COUNTIF('Nagpur'!C:C,"Male")</f>
        <v/>
      </c>
      <c r="C22" s="37">
        <f>COUNTIF('Nagpur'!C:C,"Female")</f>
        <v/>
      </c>
      <c r="D22" s="124">
        <f>COUNTIF('Nagpur'!A:A,"B-1*")</f>
        <v/>
      </c>
      <c r="E22" s="124">
        <f>COUNTIF('Nagpur'!G:G,"Studying")</f>
        <v/>
      </c>
      <c r="F22" s="124">
        <f>COUNTIF('Nagpur'!G:G,"Working")</f>
        <v/>
      </c>
      <c r="G22" s="124">
        <f>COUNTIF('Nagpur'!G:G,"Studying and working")</f>
        <v/>
      </c>
      <c r="H22" s="124">
        <f>COUNTIF('Nagpur'!G:G,"Looking for a job")</f>
        <v/>
      </c>
      <c r="I22" s="124">
        <f>COUNTIF('Nagpur'!G:G,"Not engaged")</f>
        <v/>
      </c>
      <c r="J22" s="39">
        <f>COUNTIF('Nagpur'!N:N,"&gt;0")</f>
        <v/>
      </c>
      <c r="K22" s="40">
        <f>SUMIF('Nagpur'!N:N,"&gt;0")</f>
        <v/>
      </c>
      <c r="L22" s="39">
        <f>COUNTIF('Nagpur'!O:O,"&gt;0")</f>
        <v/>
      </c>
      <c r="M22" s="40">
        <f>SUMIF('Nagpur'!O:O,"&gt;0")</f>
        <v/>
      </c>
      <c r="N22" s="39">
        <f>COUNTIF('Nagpur'!P:P,"&gt;0")</f>
        <v/>
      </c>
      <c r="O22" s="40">
        <f>SUMIF('Nagpur'!P:P,"&gt;0")</f>
        <v/>
      </c>
      <c r="P22" s="40">
        <f>SUMIF('Nagpur'!N:N,"&gt;0")+SUMIF('Nagpur'!O:O,"&gt;0")+SUMIF('Nagpur'!P:P,"&gt;0")</f>
        <v/>
      </c>
      <c r="Q22" s="155">
        <f>COUNTIFS('Nagpur'!A:A,"B-1*",'Nagpur'!S:S,"&lt;&gt;")</f>
        <v/>
      </c>
      <c r="R22" s="156">
        <f>IFERROR(Q22/D22,0)</f>
        <v/>
      </c>
      <c r="S22" s="157" t="n">
        <v>1</v>
      </c>
      <c r="T22" s="157" t="n">
        <v>3</v>
      </c>
      <c r="U22" s="157" t="n">
        <v>2</v>
      </c>
      <c r="V22" s="154" t="n"/>
    </row>
    <row r="23" ht="14" customHeight="1">
      <c r="A23" s="33" t="inlineStr">
        <is>
          <t>Pune</t>
        </is>
      </c>
      <c r="B23" s="123">
        <f>COUNTIF('Pune'!C:C,"Male")</f>
        <v/>
      </c>
      <c r="C23" s="123">
        <f>COUNTIF('Pune'!C:C,"Female")</f>
        <v/>
      </c>
      <c r="D23" s="123">
        <f>COUNTIF('Pune'!A:A,"B-1*")</f>
        <v/>
      </c>
      <c r="E23" s="123">
        <f>COUNTIF('Pune'!G:G,"Studying")</f>
        <v/>
      </c>
      <c r="F23" s="123">
        <f>COUNTIF('Pune'!G:G,"Working")</f>
        <v/>
      </c>
      <c r="G23" s="123">
        <f>COUNTIF('Pune'!G:G,"Studying and working")</f>
        <v/>
      </c>
      <c r="H23" s="123">
        <f>COUNTIF('Pune'!G:G,"Looking for a job")</f>
        <v/>
      </c>
      <c r="I23" s="123">
        <f>COUNTIF('Pune'!G:G,"Not engaged")</f>
        <v/>
      </c>
      <c r="J23" s="123">
        <f>COUNTIF('Pune'!N:N,"&gt;0")</f>
        <v/>
      </c>
      <c r="K23" s="35">
        <f>SUMIF('Pune'!N:N,"&gt;0")</f>
        <v/>
      </c>
      <c r="L23" s="123">
        <f>COUNTIF('Pune'!O:O,"&gt;0")</f>
        <v/>
      </c>
      <c r="M23" s="35">
        <f>SUMIF('Pune'!O:O,"&gt;0")</f>
        <v/>
      </c>
      <c r="N23" s="123">
        <f>COUNTIF('Pune'!P:P,"&gt;0")</f>
        <v/>
      </c>
      <c r="O23" s="35">
        <f>SUMIF('Pune'!P:P,"&gt;0")</f>
        <v/>
      </c>
      <c r="P23" s="35">
        <f>SUMIF('Pune'!N:N,"&gt;0")+SUMIF('Pune'!O:O,"&gt;0")+SUMIF('Pune'!P:P,"&gt;0")</f>
        <v/>
      </c>
      <c r="Q23" s="151">
        <f>COUNTIFS('Pune'!A:A,"B-1*",'Pune'!S:S,"&lt;&gt;")</f>
        <v/>
      </c>
      <c r="R23" s="152">
        <f>IFERROR(Q23/D23,0)</f>
        <v/>
      </c>
      <c r="S23" s="153" t="n">
        <v>0</v>
      </c>
      <c r="T23" s="153" t="n">
        <v>3</v>
      </c>
      <c r="U23" s="153" t="n">
        <v>4</v>
      </c>
      <c r="V23" s="154" t="n"/>
    </row>
    <row r="24" ht="14" customHeight="1">
      <c r="A24" s="36" t="inlineStr">
        <is>
          <t>Trivandrum</t>
        </is>
      </c>
      <c r="B24" s="37">
        <f>COUNTIF('Trivandrum'!C:C,"Male")</f>
        <v/>
      </c>
      <c r="C24" s="37">
        <f>COUNTIF('Trivandrum'!C:C,"Female")</f>
        <v/>
      </c>
      <c r="D24" s="124">
        <f>COUNTIF('Trivandrum'!A:A,"B-1*")</f>
        <v/>
      </c>
      <c r="E24" s="124">
        <f>COUNTIF('Trivandrum'!G:G,"Studying")</f>
        <v/>
      </c>
      <c r="F24" s="124">
        <f>COUNTIF('Trivandrum'!G:G,"Working")</f>
        <v/>
      </c>
      <c r="G24" s="124">
        <f>COUNTIF('Trivandrum'!G:G,"Studying and working")</f>
        <v/>
      </c>
      <c r="H24" s="124">
        <f>COUNTIF('Trivandrum'!G:G,"Looking for a job")</f>
        <v/>
      </c>
      <c r="I24" s="124">
        <f>COUNTIF('Trivandrum'!G:G,"Not engaged")</f>
        <v/>
      </c>
      <c r="J24" s="39">
        <f>COUNTIF('Trivandrum'!N:N,"&gt;0")</f>
        <v/>
      </c>
      <c r="K24" s="40">
        <f>SUMIF('Trivandrum'!N:N,"&gt;0")</f>
        <v/>
      </c>
      <c r="L24" s="39">
        <f>COUNTIF('Trivandrum'!O:O,"&gt;0")</f>
        <v/>
      </c>
      <c r="M24" s="40">
        <f>SUMIF('Trivandrum'!O:O,"&gt;0")</f>
        <v/>
      </c>
      <c r="N24" s="39">
        <f>COUNTIF('Trivandrum'!P:P,"&gt;0")</f>
        <v/>
      </c>
      <c r="O24" s="40">
        <f>SUMIF('Trivandrum'!P:P,"&gt;0")</f>
        <v/>
      </c>
      <c r="P24" s="40">
        <f>SUMIF('Trivandrum'!N:N,"&gt;0")+SUMIF('Trivandrum'!O:O,"&gt;0")+SUMIF('Trivandrum'!P:P,"&gt;0")</f>
        <v/>
      </c>
      <c r="Q24" s="155">
        <f>COUNTIFS('Trivandrum'!A:A,"B-1*",'Trivandrum'!S:S,"&lt;&gt;")</f>
        <v/>
      </c>
      <c r="R24" s="156">
        <f>IFERROR(Q24/D24,0)</f>
        <v/>
      </c>
      <c r="S24" s="157" t="n">
        <v>5</v>
      </c>
      <c r="T24" s="157" t="n">
        <v>14</v>
      </c>
      <c r="U24" s="157" t="n">
        <v>1</v>
      </c>
      <c r="V24" s="154" t="n"/>
    </row>
    <row r="25" ht="14" customHeight="1">
      <c r="A25" s="33" t="inlineStr">
        <is>
          <t>Vijayawada</t>
        </is>
      </c>
      <c r="B25" s="123">
        <f>COUNTIF('Vijayawada'!C:C,"Male")</f>
        <v/>
      </c>
      <c r="C25" s="123">
        <f>COUNTIF('Vijayawada'!C:C,"Female")</f>
        <v/>
      </c>
      <c r="D25" s="123">
        <f>COUNTIF('Vijayawada'!A:A,"B-1*")</f>
        <v/>
      </c>
      <c r="E25" s="123">
        <f>COUNTIF('Vijayawada'!G:G,"Studying")</f>
        <v/>
      </c>
      <c r="F25" s="123">
        <f>COUNTIF('Vijayawada'!G:G,"Working")</f>
        <v/>
      </c>
      <c r="G25" s="123">
        <f>COUNTIF('Vijayawada'!G:G,"Studying and working")</f>
        <v/>
      </c>
      <c r="H25" s="123">
        <f>COUNTIF('Vijayawada'!G:G,"Looking for a job")</f>
        <v/>
      </c>
      <c r="I25" s="123">
        <f>COUNTIF('Vijayawada'!G:G,"Not engaged")</f>
        <v/>
      </c>
      <c r="J25" s="123">
        <f>COUNTIF('Vijayawada'!N:N,"&gt;0")</f>
        <v/>
      </c>
      <c r="K25" s="35">
        <f>SUMIF('Vijayawada'!N:N,"&gt;0")</f>
        <v/>
      </c>
      <c r="L25" s="123">
        <f>COUNTIF('Vijayawada'!O:O,"&gt;0")</f>
        <v/>
      </c>
      <c r="M25" s="35">
        <f>SUMIF('Vijayawada'!O:O,"&gt;0")</f>
        <v/>
      </c>
      <c r="N25" s="123">
        <f>COUNTIF('Vijayawada'!P:P,"&gt;0")</f>
        <v/>
      </c>
      <c r="O25" s="35">
        <f>SUMIF('Vijayawada'!P:P,"&gt;0")</f>
        <v/>
      </c>
      <c r="P25" s="35">
        <f>SUMIF('Vijayawada'!N:N,"&gt;0")+SUMIF('Vijayawada'!O:O,"&gt;0")+SUMIF('Vijayawada'!P:P,"&gt;0")</f>
        <v/>
      </c>
      <c r="Q25" s="151">
        <f>COUNTIFS('Vijayawada'!A:A,"B-1*",'Vijayawada'!S:S,"&lt;&gt;")</f>
        <v/>
      </c>
      <c r="R25" s="152">
        <f>IFERROR(Q25/D25,0)</f>
        <v/>
      </c>
      <c r="S25" s="153" t="n">
        <v>2</v>
      </c>
      <c r="T25" s="153" t="n">
        <v>6</v>
      </c>
      <c r="U25" s="153" t="n">
        <v>2</v>
      </c>
      <c r="V25" s="154" t="n"/>
    </row>
    <row r="26" ht="18" customHeight="1">
      <c r="A26" s="41" t="inlineStr">
        <is>
          <t>GRAND TOTAL</t>
        </is>
      </c>
      <c r="B26" s="143">
        <f>SUM(B11:B25)</f>
        <v/>
      </c>
      <c r="C26" s="143">
        <f>SUM(C11:C25)</f>
        <v/>
      </c>
      <c r="D26" s="143">
        <f>SUM(D11:D25)</f>
        <v/>
      </c>
      <c r="E26" s="143">
        <f>SUM(E11:E25)</f>
        <v/>
      </c>
      <c r="F26" s="143">
        <f>SUM(F11:F25)</f>
        <v/>
      </c>
      <c r="G26" s="143">
        <f>SUM(G11:G25)</f>
        <v/>
      </c>
      <c r="H26" s="143">
        <f>SUM(H11:H25)</f>
        <v/>
      </c>
      <c r="I26" s="143">
        <f>SUM(I11:I25)</f>
        <v/>
      </c>
      <c r="J26" s="143">
        <f>SUM(J11:J25)</f>
        <v/>
      </c>
      <c r="K26" s="43">
        <f>SUM(K11:K25)</f>
        <v/>
      </c>
      <c r="L26" s="143">
        <f>SUM(L11:L25)</f>
        <v/>
      </c>
      <c r="M26" s="43">
        <f>SUM(M11:M25)</f>
        <v/>
      </c>
      <c r="N26" s="143">
        <f>SUM(N11:N25)</f>
        <v/>
      </c>
      <c r="O26" s="43">
        <f>SUM(O11:O25)</f>
        <v/>
      </c>
      <c r="P26" s="43">
        <f>SUM(P11:P25)</f>
        <v/>
      </c>
      <c r="Q26" s="158">
        <f>SUM(Q11:Q25)</f>
        <v/>
      </c>
      <c r="R26" s="159">
        <f>IFERROR(Q26/D26,0)</f>
        <v/>
      </c>
      <c r="S26" s="158" t="n">
        <v>46</v>
      </c>
      <c r="T26" s="158" t="n">
        <v>179</v>
      </c>
      <c r="U26" s="158" t="n">
        <v>116</v>
      </c>
      <c r="V26" s="160" t="n"/>
    </row>
    <row r="27" ht="6" customHeight="1">
      <c r="Q27" s="149" t="n"/>
      <c r="R27" s="149" t="n"/>
      <c r="S27" s="149" t="n"/>
      <c r="T27" s="149" t="n"/>
      <c r="U27" s="149" t="n"/>
      <c r="V27" s="149" t="n"/>
    </row>
    <row r="28" ht="14" customHeight="1">
      <c r="A28" s="2" t="inlineStr">
        <is>
          <t xml:space="preserve">  BUDGET BREAKDOWN  —  Annual FY 26-27  ·  Housing &amp; Stipend annualised from Pulse 'till when' field</t>
        </is>
      </c>
      <c r="Q28" s="149" t="n"/>
      <c r="R28" s="149" t="n"/>
      <c r="S28" s="149" t="n"/>
      <c r="T28" s="149" t="n"/>
      <c r="U28" s="149" t="n"/>
      <c r="V28" s="149" t="n"/>
    </row>
    <row r="29" ht="14" customHeight="1">
      <c r="A29" s="44" t="inlineStr">
        <is>
          <t>Type</t>
        </is>
      </c>
      <c r="B29" s="44" t="inlineStr">
        <is>
          <t>How calculated</t>
        </is>
      </c>
      <c r="C29" s="28" t="inlineStr">
        <is>
          <t>Youth with amount</t>
        </is>
      </c>
      <c r="D29" s="28" t="inlineStr">
        <is>
          <t>Annual Rs</t>
        </is>
      </c>
      <c r="E29" s="28" t="inlineStr">
        <is>
          <t>% of total</t>
        </is>
      </c>
      <c r="F29" s="28" t="inlineStr">
        <is>
          <t>Per-youth avg</t>
        </is>
      </c>
      <c r="Q29" s="149" t="n"/>
      <c r="R29" s="149" t="n"/>
      <c r="S29" s="149" t="n"/>
      <c r="T29" s="149" t="n"/>
      <c r="U29" s="149" t="n"/>
      <c r="V29" s="149" t="n"/>
    </row>
    <row r="30" ht="14" customHeight="1">
      <c r="A30" s="45" t="inlineStr">
        <is>
          <t>Scholarship</t>
        </is>
      </c>
      <c r="B30" s="46" t="inlineStr">
        <is>
          <t>Academic fees — actual total, not monthly</t>
        </is>
      </c>
      <c r="C30" s="126">
        <f>COUNTIFS('Ahmedabad'!A:A,"B-1*",'Ahmedabad'!N:N,"&gt;0")+COUNTIFS('Bangalore'!A:A,"B-1*",'Bangalore'!N:N,"&gt;0")+COUNTIFS('Chandigarh'!A:A,"B-1*",'Chandigarh'!N:N,"&gt;0")+COUNTIFS('Chennai'!A:A,"B-1*",'Chennai'!N:N,"&gt;0")+COUNTIFS('Cochin'!A:A,"B-1*",'Cochin'!N:N,"&gt;0")+COUNTIFS('Coimbatore'!A:A,"B-1*",'Coimbatore'!N:N,"&gt;0")+COUNTIFS('Delhi'!A:A,"B-1*",'Delhi'!N:N,"&gt;0")+COUNTIFS('Hyderabad'!A:A,"B-1*",'Hyderabad'!N:N,"&gt;0")+COUNTIFS('Lucknow'!A:A,"B-1*",'Lucknow'!N:N,"&gt;0")+COUNTIFS('Mumbai'!A:A,"B-1*",'Mumbai'!N:N,"&gt;0")+COUNTIFS('Mysore'!A:A,"B-1*",'Mysore'!N:N,"&gt;0")+COUNTIFS('Nagpur'!A:A,"B-1*",'Nagpur'!N:N,"&gt;0")+COUNTIFS('Pune'!A:A,"B-1*",'Pune'!N:N,"&gt;0")+COUNTIFS('Trivandrum'!A:A,"B-1*",'Trivandrum'!N:N,"&gt;0")+COUNTIFS('Vijayawada'!A:A,"B-1*",'Vijayawada'!N:N,"&gt;0")</f>
        <v/>
      </c>
      <c r="D30" s="127">
        <f>SUMIF('Ahmedabad'!A:A,"B-1*",'Ahmedabad'!N:N)+SUMIF('Bangalore'!A:A,"B-1*",'Bangalore'!N:N)+SUMIF('Chandigarh'!A:A,"B-1*",'Chandigarh'!N:N)+SUMIF('Chennai'!A:A,"B-1*",'Chennai'!N:N)+SUMIF('Cochin'!A:A,"B-1*",'Cochin'!N:N)+SUMIF('Coimbatore'!A:A,"B-1*",'Coimbatore'!N:N)+SUMIF('Delhi'!A:A,"B-1*",'Delhi'!N:N)+SUMIF('Hyderabad'!A:A,"B-1*",'Hyderabad'!N:N)+SUMIF('Lucknow'!A:A,"B-1*",'Lucknow'!N:N)+SUMIF('Mumbai'!A:A,"B-1*",'Mumbai'!N:N)+SUMIF('Mysore'!A:A,"B-1*",'Mysore'!N:N)+SUMIF('Nagpur'!A:A,"B-1*",'Nagpur'!N:N)+SUMIF('Pune'!A:A,"B-1*",'Pune'!N:N)+SUMIF('Trivandrum'!A:A,"B-1*",'Trivandrum'!N:N)+SUMIF('Vijayawada'!A:A,"B-1*",'Vijayawada'!N:N)</f>
        <v/>
      </c>
      <c r="E30" s="49">
        <f>IFERROR(D30/D33,0)</f>
        <v/>
      </c>
      <c r="F30" s="127">
        <f>IFERROR(D30/D11,0)</f>
        <v/>
      </c>
      <c r="Q30" s="149" t="n"/>
      <c r="R30" s="149" t="n"/>
      <c r="S30" s="149" t="n"/>
      <c r="T30" s="149" t="n"/>
      <c r="U30" s="149" t="n"/>
      <c r="V30" s="149" t="n"/>
    </row>
    <row r="31" ht="14" customHeight="1">
      <c r="A31" s="50" t="inlineStr">
        <is>
          <t>Housing (annualised)</t>
        </is>
      </c>
      <c r="B31" s="51" t="inlineStr">
        <is>
          <t>Monthly × months remaining to May 2027</t>
        </is>
      </c>
      <c r="C31" s="128">
        <f>COUNTIFS('Ahmedabad'!A:A,"B-1*",'Ahmedabad'!O:O,"&gt;0")+COUNTIFS('Bangalore'!A:A,"B-1*",'Bangalore'!O:O,"&gt;0")+COUNTIFS('Chandigarh'!A:A,"B-1*",'Chandigarh'!O:O,"&gt;0")+COUNTIFS('Chennai'!A:A,"B-1*",'Chennai'!O:O,"&gt;0")+COUNTIFS('Cochin'!A:A,"B-1*",'Cochin'!O:O,"&gt;0")+COUNTIFS('Coimbatore'!A:A,"B-1*",'Coimbatore'!O:O,"&gt;0")+COUNTIFS('Delhi'!A:A,"B-1*",'Delhi'!O:O,"&gt;0")+COUNTIFS('Hyderabad'!A:A,"B-1*",'Hyderabad'!O:O,"&gt;0")+COUNTIFS('Lucknow'!A:A,"B-1*",'Lucknow'!O:O,"&gt;0")+COUNTIFS('Mumbai'!A:A,"B-1*",'Mumbai'!O:O,"&gt;0")+COUNTIFS('Mysore'!A:A,"B-1*",'Mysore'!O:O,"&gt;0")+COUNTIFS('Nagpur'!A:A,"B-1*",'Nagpur'!O:O,"&gt;0")+COUNTIFS('Pune'!A:A,"B-1*",'Pune'!O:O,"&gt;0")+COUNTIFS('Trivandrum'!A:A,"B-1*",'Trivandrum'!O:O,"&gt;0")+COUNTIFS('Vijayawada'!A:A,"B-1*",'Vijayawada'!O:O,"&gt;0")</f>
        <v/>
      </c>
      <c r="D31" s="129">
        <f>SUMIF('Ahmedabad'!A:A,"B-1*",'Ahmedabad'!O:O)+SUMIF('Bangalore'!A:A,"B-1*",'Bangalore'!O:O)+SUMIF('Chandigarh'!A:A,"B-1*",'Chandigarh'!O:O)+SUMIF('Chennai'!A:A,"B-1*",'Chennai'!O:O)+SUMIF('Cochin'!A:A,"B-1*",'Cochin'!O:O)+SUMIF('Coimbatore'!A:A,"B-1*",'Coimbatore'!O:O)+SUMIF('Delhi'!A:A,"B-1*",'Delhi'!O:O)+SUMIF('Hyderabad'!A:A,"B-1*",'Hyderabad'!O:O)+SUMIF('Lucknow'!A:A,"B-1*",'Lucknow'!O:O)+SUMIF('Mumbai'!A:A,"B-1*",'Mumbai'!O:O)+SUMIF('Mysore'!A:A,"B-1*",'Mysore'!O:O)+SUMIF('Nagpur'!A:A,"B-1*",'Nagpur'!O:O)+SUMIF('Pune'!A:A,"B-1*",'Pune'!O:O)+SUMIF('Trivandrum'!A:A,"B-1*",'Trivandrum'!O:O)+SUMIF('Vijayawada'!A:A,"B-1*",'Vijayawada'!O:O)</f>
        <v/>
      </c>
      <c r="E31" s="54">
        <f>IFERROR(D31/D33,0)</f>
        <v/>
      </c>
      <c r="F31" s="129">
        <f>IFERROR(D31/D11,0)</f>
        <v/>
      </c>
    </row>
    <row r="32" ht="14" customHeight="1">
      <c r="A32" s="55" t="inlineStr">
        <is>
          <t>Stipend (annualised)</t>
        </is>
      </c>
      <c r="B32" s="56" t="inlineStr">
        <is>
          <t>Monthly × months remaining to May 2027</t>
        </is>
      </c>
      <c r="C32" s="130">
        <f>COUNTIFS('Ahmedabad'!A:A,"B-1*",'Ahmedabad'!P:P,"&gt;0")+COUNTIFS('Bangalore'!A:A,"B-1*",'Bangalore'!P:P,"&gt;0")+COUNTIFS('Chandigarh'!A:A,"B-1*",'Chandigarh'!P:P,"&gt;0")+COUNTIFS('Chennai'!A:A,"B-1*",'Chennai'!P:P,"&gt;0")+COUNTIFS('Cochin'!A:A,"B-1*",'Cochin'!P:P,"&gt;0")+COUNTIFS('Coimbatore'!A:A,"B-1*",'Coimbatore'!P:P,"&gt;0")+COUNTIFS('Delhi'!A:A,"B-1*",'Delhi'!P:P,"&gt;0")+COUNTIFS('Hyderabad'!A:A,"B-1*",'Hyderabad'!P:P,"&gt;0")+COUNTIFS('Lucknow'!A:A,"B-1*",'Lucknow'!P:P,"&gt;0")+COUNTIFS('Mumbai'!A:A,"B-1*",'Mumbai'!P:P,"&gt;0")+COUNTIFS('Mysore'!A:A,"B-1*",'Mysore'!P:P,"&gt;0")+COUNTIFS('Nagpur'!A:A,"B-1*",'Nagpur'!P:P,"&gt;0")+COUNTIFS('Pune'!A:A,"B-1*",'Pune'!P:P,"&gt;0")+COUNTIFS('Trivandrum'!A:A,"B-1*",'Trivandrum'!P:P,"&gt;0")+COUNTIFS('Vijayawada'!A:A,"B-1*",'Vijayawada'!P:P,"&gt;0")</f>
        <v/>
      </c>
      <c r="D32" s="131">
        <f>SUMIF('Ahmedabad'!A:A,"B-1*",'Ahmedabad'!P:P)+SUMIF('Bangalore'!A:A,"B-1*",'Bangalore'!P:P)+SUMIF('Chandigarh'!A:A,"B-1*",'Chandigarh'!P:P)+SUMIF('Chennai'!A:A,"B-1*",'Chennai'!P:P)+SUMIF('Cochin'!A:A,"B-1*",'Cochin'!P:P)+SUMIF('Coimbatore'!A:A,"B-1*",'Coimbatore'!P:P)+SUMIF('Delhi'!A:A,"B-1*",'Delhi'!P:P)+SUMIF('Hyderabad'!A:A,"B-1*",'Hyderabad'!P:P)+SUMIF('Lucknow'!A:A,"B-1*",'Lucknow'!P:P)+SUMIF('Mumbai'!A:A,"B-1*",'Mumbai'!P:P)+SUMIF('Mysore'!A:A,"B-1*",'Mysore'!P:P)+SUMIF('Nagpur'!A:A,"B-1*",'Nagpur'!P:P)+SUMIF('Pune'!A:A,"B-1*",'Pune'!P:P)+SUMIF('Trivandrum'!A:A,"B-1*",'Trivandrum'!P:P)+SUMIF('Vijayawada'!A:A,"B-1*",'Vijayawada'!P:P)</f>
        <v/>
      </c>
      <c r="E32" s="59">
        <f>IFERROR(D32/D33,0)</f>
        <v/>
      </c>
      <c r="F32" s="131">
        <f>IFERROR(D32/D11,0)</f>
        <v/>
      </c>
    </row>
    <row r="33" ht="18" customHeight="1">
      <c r="A33" s="41" t="inlineStr">
        <is>
          <t>TOTAL BUDGET FY 26-27</t>
        </is>
      </c>
      <c r="B33" s="41" t="inlineStr"/>
      <c r="C33" s="41">
        <f>C30+C31+C32</f>
        <v/>
      </c>
      <c r="D33" s="43">
        <f>D30+D31+D32</f>
        <v/>
      </c>
      <c r="E33" s="144" t="inlineStr">
        <is>
          <t>100%</t>
        </is>
      </c>
      <c r="F33" s="43">
        <f>IFERROR(D33/D11,0)</f>
        <v/>
      </c>
    </row>
    <row r="34"/>
    <row r="35" ht="16" customHeight="1">
      <c r="A35" s="61" t="inlineStr">
        <is>
          <t xml:space="preserve">  HOW TO UPDATE: Edit gender in any chapter tab col C → Male/Female count updates here instantly.  Edit status in col G → status counts update.  Edit financial amounts in cols N/O/P → budget updates.  No manual entry needed in this dashboard.</t>
        </is>
      </c>
      <c r="B35" s="114" t="n"/>
      <c r="C35" s="114" t="n"/>
      <c r="D35" s="114" t="n"/>
      <c r="E35" s="114" t="n"/>
      <c r="F35" s="114" t="n"/>
      <c r="G35" s="114" t="n"/>
      <c r="H35" s="114" t="n"/>
      <c r="I35" s="114" t="n"/>
      <c r="J35" s="114" t="n"/>
      <c r="K35" s="114" t="n"/>
      <c r="L35" s="115" t="n"/>
    </row>
    <row r="36"/>
    <row r="37"/>
    <row r="38"/>
    <row r="39"/>
    <row r="40" ht="28" customHeight="1">
      <c r="A40" s="145" t="inlineStr">
        <is>
          <t xml:space="preserve">  HOW TO UPDATE: Edit Gender/Status in chapter tab → dashboard auto-updates.  Fill Wingman Name in chapter col S → Wingman count updates.  Age: 330 matched from Profile 2025 DOB; 11 unmatched extrapolated by status+chapter.  26+ = 26-28 and 28+.  Total = 341.</t>
        </is>
      </c>
    </row>
    <row r="41"/>
    <row r="42"/>
    <row r="43"/>
    <row r="44"/>
    <row r="45"/>
    <row r="46"/>
    <row r="47"/>
    <row r="48"/>
    <row r="49"/>
  </sheetData>
  <mergeCells count="11">
    <mergeCell ref="A28:P28"/>
    <mergeCell ref="A8:P8"/>
    <mergeCell ref="J9:P9"/>
    <mergeCell ref="D9:I9"/>
    <mergeCell ref="S9:U9"/>
    <mergeCell ref="Q9:R9"/>
    <mergeCell ref="A3:P3"/>
    <mergeCell ref="A40:L40"/>
    <mergeCell ref="B9:C9"/>
    <mergeCell ref="A1:U1"/>
    <mergeCell ref="A35:L3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2" customWidth="1" min="4" max="4"/>
    <col width="10" customWidth="1" min="5" max="5"/>
    <col width="14" customWidth="1" min="6" max="6"/>
    <col width="16" customWidth="1" min="7" max="7"/>
    <col width="16" customWidth="1" min="8" max="8"/>
    <col width="30" customWidth="1" min="9" max="9"/>
    <col width="8" customWidth="1" min="10" max="10"/>
  </cols>
  <sheetData>
    <row r="1" ht="22" customHeight="1">
      <c r="A1" s="41" t="inlineStr">
        <is>
          <t xml:space="preserve">  INTERACTION LOG  ·  One row per entry  ·  MAD Code links auto-update chapter tabs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5" t="n"/>
    </row>
    <row r="2" ht="12" customHeight="1">
      <c r="A2" s="56" t="inlineStr">
        <is>
          <t xml:space="preserve">  Fill MAD Code exactly as shown in chapter tab.  Formulas in chapter tabs count rows matching that code automatically.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5" t="n"/>
    </row>
    <row r="3" ht="26" customHeight="1">
      <c r="A3" s="62" t="inlineStr">
        <is>
          <t>MAD Code</t>
        </is>
      </c>
      <c r="B3" s="62" t="inlineStr">
        <is>
          <t>Youth Name</t>
        </is>
      </c>
      <c r="C3" s="62" t="inlineStr">
        <is>
          <t>Chapter</t>
        </is>
      </c>
      <c r="D3" s="63" t="inlineStr">
        <is>
          <t>Date</t>
        </is>
      </c>
      <c r="E3" s="63" t="inlineStr">
        <is>
          <t>Month</t>
        </is>
      </c>
      <c r="F3" s="63" t="inlineStr">
        <is>
          <t>Type</t>
        </is>
      </c>
      <c r="G3" s="63" t="inlineStr">
        <is>
          <t>How Doing</t>
        </is>
      </c>
      <c r="H3" s="63" t="inlineStr">
        <is>
          <t>Support Needed</t>
        </is>
      </c>
      <c r="I3" s="63" t="inlineStr">
        <is>
          <t>Discussion / Notes</t>
        </is>
      </c>
      <c r="J3" s="63" t="inlineStr">
        <is>
          <t>Rating</t>
        </is>
      </c>
    </row>
    <row r="4" ht="36" customHeight="1">
      <c r="A4" s="64" t="inlineStr">
        <is>
          <t>B-100446</t>
        </is>
      </c>
      <c r="B4" s="65" t="inlineStr">
        <is>
          <t>Gulafsha</t>
        </is>
      </c>
      <c r="C4" s="64" t="inlineStr">
        <is>
          <t>Delhi</t>
        </is>
      </c>
      <c r="D4" s="66" t="inlineStr">
        <is>
          <t>14-Sep-2026</t>
        </is>
      </c>
      <c r="E4" s="66" t="inlineStr">
        <is>
          <t>Sep</t>
        </is>
      </c>
      <c r="F4" s="66" t="inlineStr">
        <is>
          <t>Phone call</t>
        </is>
      </c>
      <c r="G4" s="66" t="inlineStr">
        <is>
          <t>Doing well</t>
        </is>
      </c>
      <c r="H4" s="66" t="inlineStr">
        <is>
          <t>None</t>
        </is>
      </c>
      <c r="I4" s="66" t="inlineStr">
        <is>
          <t>Job search check-in. 3 applications sent.</t>
        </is>
      </c>
      <c r="J4" s="66" t="inlineStr">
        <is>
          <t>4</t>
        </is>
      </c>
    </row>
    <row r="5" ht="24" customHeight="1">
      <c r="A5" s="64" t="inlineStr"/>
      <c r="B5" s="64" t="inlineStr"/>
      <c r="C5" s="64" t="inlineStr"/>
      <c r="D5" s="66" t="inlineStr"/>
      <c r="E5" s="66" t="inlineStr"/>
      <c r="F5" s="66" t="inlineStr"/>
      <c r="G5" s="66" t="inlineStr"/>
      <c r="H5" s="66" t="inlineStr"/>
      <c r="I5" s="66" t="inlineStr"/>
      <c r="J5" s="66" t="inlineStr"/>
    </row>
    <row r="6" ht="24" customHeight="1">
      <c r="A6" s="64" t="inlineStr"/>
      <c r="B6" s="64" t="inlineStr"/>
      <c r="C6" s="64" t="inlineStr"/>
      <c r="D6" s="66" t="inlineStr"/>
      <c r="E6" s="66" t="inlineStr"/>
      <c r="F6" s="66" t="inlineStr"/>
      <c r="G6" s="66" t="inlineStr"/>
      <c r="H6" s="66" t="inlineStr"/>
      <c r="I6" s="66" t="inlineStr"/>
      <c r="J6" s="66" t="inlineStr"/>
    </row>
    <row r="7" ht="24" customHeight="1">
      <c r="A7" s="64" t="inlineStr"/>
      <c r="B7" s="64" t="inlineStr"/>
      <c r="C7" s="64" t="inlineStr"/>
      <c r="D7" s="66" t="inlineStr"/>
      <c r="E7" s="66" t="inlineStr"/>
      <c r="F7" s="66" t="inlineStr"/>
      <c r="G7" s="66" t="inlineStr"/>
      <c r="H7" s="66" t="inlineStr"/>
      <c r="I7" s="66" t="inlineStr"/>
      <c r="J7" s="66" t="inlineStr"/>
    </row>
    <row r="8" ht="24" customHeight="1">
      <c r="A8" s="64" t="inlineStr"/>
      <c r="B8" s="64" t="inlineStr"/>
      <c r="C8" s="64" t="inlineStr"/>
      <c r="D8" s="66" t="inlineStr"/>
      <c r="E8" s="66" t="inlineStr"/>
      <c r="F8" s="66" t="inlineStr"/>
      <c r="G8" s="66" t="inlineStr"/>
      <c r="H8" s="66" t="inlineStr"/>
      <c r="I8" s="66" t="inlineStr"/>
      <c r="J8" s="66" t="inlineStr"/>
    </row>
    <row r="9" ht="24" customHeight="1">
      <c r="A9" s="64" t="inlineStr"/>
      <c r="B9" s="64" t="inlineStr"/>
      <c r="C9" s="64" t="inlineStr"/>
      <c r="D9" s="66" t="inlineStr"/>
      <c r="E9" s="66" t="inlineStr"/>
      <c r="F9" s="66" t="inlineStr"/>
      <c r="G9" s="66" t="inlineStr"/>
      <c r="H9" s="66" t="inlineStr"/>
      <c r="I9" s="66" t="inlineStr"/>
      <c r="J9" s="66" t="inlineStr"/>
    </row>
    <row r="10" ht="24" customHeight="1">
      <c r="A10" s="64" t="inlineStr"/>
      <c r="B10" s="64" t="inlineStr"/>
      <c r="C10" s="64" t="inlineStr"/>
      <c r="D10" s="66" t="inlineStr"/>
      <c r="E10" s="66" t="inlineStr"/>
      <c r="F10" s="66" t="inlineStr"/>
      <c r="G10" s="66" t="inlineStr"/>
      <c r="H10" s="66" t="inlineStr"/>
      <c r="I10" s="66" t="inlineStr"/>
      <c r="J10" s="66" t="inlineStr"/>
    </row>
    <row r="11" ht="24" customHeight="1">
      <c r="A11" s="64" t="inlineStr"/>
      <c r="B11" s="64" t="inlineStr"/>
      <c r="C11" s="64" t="inlineStr"/>
      <c r="D11" s="66" t="inlineStr"/>
      <c r="E11" s="66" t="inlineStr"/>
      <c r="F11" s="66" t="inlineStr"/>
      <c r="G11" s="66" t="inlineStr"/>
      <c r="H11" s="66" t="inlineStr"/>
      <c r="I11" s="66" t="inlineStr"/>
      <c r="J11" s="66" t="inlineStr"/>
    </row>
    <row r="12" ht="24" customHeight="1">
      <c r="A12" s="64" t="inlineStr"/>
      <c r="B12" s="64" t="inlineStr"/>
      <c r="C12" s="64" t="inlineStr"/>
      <c r="D12" s="66" t="inlineStr"/>
      <c r="E12" s="66" t="inlineStr"/>
      <c r="F12" s="66" t="inlineStr"/>
      <c r="G12" s="66" t="inlineStr"/>
      <c r="H12" s="66" t="inlineStr"/>
      <c r="I12" s="66" t="inlineStr"/>
      <c r="J12" s="66" t="inlineStr"/>
    </row>
    <row r="13" ht="24" customHeight="1">
      <c r="A13" s="64" t="inlineStr"/>
      <c r="B13" s="64" t="inlineStr"/>
      <c r="C13" s="64" t="inlineStr"/>
      <c r="D13" s="66" t="inlineStr"/>
      <c r="E13" s="66" t="inlineStr"/>
      <c r="F13" s="66" t="inlineStr"/>
      <c r="G13" s="66" t="inlineStr"/>
      <c r="H13" s="66" t="inlineStr"/>
      <c r="I13" s="66" t="inlineStr"/>
      <c r="J13" s="66" t="inlineStr"/>
    </row>
    <row r="14" ht="24" customHeight="1">
      <c r="A14" s="64" t="inlineStr"/>
      <c r="B14" s="64" t="inlineStr"/>
      <c r="C14" s="64" t="inlineStr"/>
      <c r="D14" s="66" t="inlineStr"/>
      <c r="E14" s="66" t="inlineStr"/>
      <c r="F14" s="66" t="inlineStr"/>
      <c r="G14" s="66" t="inlineStr"/>
      <c r="H14" s="66" t="inlineStr"/>
      <c r="I14" s="66" t="inlineStr"/>
      <c r="J14" s="66" t="inlineStr"/>
    </row>
    <row r="15" ht="24" customHeight="1">
      <c r="A15" s="64" t="inlineStr"/>
      <c r="B15" s="64" t="inlineStr"/>
      <c r="C15" s="64" t="inlineStr"/>
      <c r="D15" s="66" t="inlineStr"/>
      <c r="E15" s="66" t="inlineStr"/>
      <c r="F15" s="66" t="inlineStr"/>
      <c r="G15" s="66" t="inlineStr"/>
      <c r="H15" s="66" t="inlineStr"/>
      <c r="I15" s="66" t="inlineStr"/>
      <c r="J15" s="66" t="inlineStr"/>
    </row>
    <row r="16" ht="24" customHeight="1">
      <c r="A16" s="64" t="inlineStr"/>
      <c r="B16" s="64" t="inlineStr"/>
      <c r="C16" s="64" t="inlineStr"/>
      <c r="D16" s="66" t="inlineStr"/>
      <c r="E16" s="66" t="inlineStr"/>
      <c r="F16" s="66" t="inlineStr"/>
      <c r="G16" s="66" t="inlineStr"/>
      <c r="H16" s="66" t="inlineStr"/>
      <c r="I16" s="66" t="inlineStr"/>
      <c r="J16" s="66" t="inlineStr"/>
    </row>
    <row r="17" ht="24" customHeight="1">
      <c r="A17" s="64" t="inlineStr"/>
      <c r="B17" s="64" t="inlineStr"/>
      <c r="C17" s="64" t="inlineStr"/>
      <c r="D17" s="66" t="inlineStr"/>
      <c r="E17" s="66" t="inlineStr"/>
      <c r="F17" s="66" t="inlineStr"/>
      <c r="G17" s="66" t="inlineStr"/>
      <c r="H17" s="66" t="inlineStr"/>
      <c r="I17" s="66" t="inlineStr"/>
      <c r="J17" s="66" t="inlineStr"/>
    </row>
    <row r="18" ht="24" customHeight="1">
      <c r="A18" s="64" t="inlineStr"/>
      <c r="B18" s="64" t="inlineStr"/>
      <c r="C18" s="64" t="inlineStr"/>
      <c r="D18" s="66" t="inlineStr"/>
      <c r="E18" s="66" t="inlineStr"/>
      <c r="F18" s="66" t="inlineStr"/>
      <c r="G18" s="66" t="inlineStr"/>
      <c r="H18" s="66" t="inlineStr"/>
      <c r="I18" s="66" t="inlineStr"/>
      <c r="J18" s="66" t="inlineStr"/>
    </row>
    <row r="19" ht="24" customHeight="1">
      <c r="A19" s="64" t="inlineStr"/>
      <c r="B19" s="64" t="inlineStr"/>
      <c r="C19" s="64" t="inlineStr"/>
      <c r="D19" s="66" t="inlineStr"/>
      <c r="E19" s="66" t="inlineStr"/>
      <c r="F19" s="66" t="inlineStr"/>
      <c r="G19" s="66" t="inlineStr"/>
      <c r="H19" s="66" t="inlineStr"/>
      <c r="I19" s="66" t="inlineStr"/>
      <c r="J19" s="66" t="inlineStr"/>
    </row>
    <row r="20" ht="24" customHeight="1">
      <c r="A20" s="64" t="inlineStr"/>
      <c r="B20" s="64" t="inlineStr"/>
      <c r="C20" s="64" t="inlineStr"/>
      <c r="D20" s="66" t="inlineStr"/>
      <c r="E20" s="66" t="inlineStr"/>
      <c r="F20" s="66" t="inlineStr"/>
      <c r="G20" s="66" t="inlineStr"/>
      <c r="H20" s="66" t="inlineStr"/>
      <c r="I20" s="66" t="inlineStr"/>
      <c r="J20" s="66" t="inlineStr"/>
    </row>
    <row r="21" ht="24" customHeight="1">
      <c r="A21" s="64" t="inlineStr"/>
      <c r="B21" s="64" t="inlineStr"/>
      <c r="C21" s="64" t="inlineStr"/>
      <c r="D21" s="66" t="inlineStr"/>
      <c r="E21" s="66" t="inlineStr"/>
      <c r="F21" s="66" t="inlineStr"/>
      <c r="G21" s="66" t="inlineStr"/>
      <c r="H21" s="66" t="inlineStr"/>
      <c r="I21" s="66" t="inlineStr"/>
      <c r="J21" s="66" t="inlineStr"/>
    </row>
    <row r="22" ht="24" customHeight="1">
      <c r="A22" s="64" t="inlineStr"/>
      <c r="B22" s="64" t="inlineStr"/>
      <c r="C22" s="64" t="inlineStr"/>
      <c r="D22" s="66" t="inlineStr"/>
      <c r="E22" s="66" t="inlineStr"/>
      <c r="F22" s="66" t="inlineStr"/>
      <c r="G22" s="66" t="inlineStr"/>
      <c r="H22" s="66" t="inlineStr"/>
      <c r="I22" s="66" t="inlineStr"/>
      <c r="J22" s="66" t="inlineStr"/>
    </row>
    <row r="23" ht="24" customHeight="1">
      <c r="A23" s="64" t="inlineStr"/>
      <c r="B23" s="64" t="inlineStr"/>
      <c r="C23" s="64" t="inlineStr"/>
      <c r="D23" s="66" t="inlineStr"/>
      <c r="E23" s="66" t="inlineStr"/>
      <c r="F23" s="66" t="inlineStr"/>
      <c r="G23" s="66" t="inlineStr"/>
      <c r="H23" s="66" t="inlineStr"/>
      <c r="I23" s="66" t="inlineStr"/>
      <c r="J23" s="66" t="inlineStr"/>
    </row>
    <row r="24" ht="24" customHeight="1">
      <c r="A24" s="64" t="inlineStr"/>
      <c r="B24" s="64" t="inlineStr"/>
      <c r="C24" s="64" t="inlineStr"/>
      <c r="D24" s="66" t="inlineStr"/>
      <c r="E24" s="66" t="inlineStr"/>
      <c r="F24" s="66" t="inlineStr"/>
      <c r="G24" s="66" t="inlineStr"/>
      <c r="H24" s="66" t="inlineStr"/>
      <c r="I24" s="66" t="inlineStr"/>
      <c r="J24" s="66" t="inlineStr"/>
    </row>
    <row r="25" ht="24" customHeight="1">
      <c r="A25" s="64" t="inlineStr"/>
      <c r="B25" s="64" t="inlineStr"/>
      <c r="C25" s="64" t="inlineStr"/>
      <c r="D25" s="66" t="inlineStr"/>
      <c r="E25" s="66" t="inlineStr"/>
      <c r="F25" s="66" t="inlineStr"/>
      <c r="G25" s="66" t="inlineStr"/>
      <c r="H25" s="66" t="inlineStr"/>
      <c r="I25" s="66" t="inlineStr"/>
      <c r="J25" s="66" t="inlineStr"/>
    </row>
    <row r="26" ht="24" customHeight="1">
      <c r="A26" s="64" t="inlineStr"/>
      <c r="B26" s="64" t="inlineStr"/>
      <c r="C26" s="64" t="inlineStr"/>
      <c r="D26" s="66" t="inlineStr"/>
      <c r="E26" s="66" t="inlineStr"/>
      <c r="F26" s="66" t="inlineStr"/>
      <c r="G26" s="66" t="inlineStr"/>
      <c r="H26" s="66" t="inlineStr"/>
      <c r="I26" s="66" t="inlineStr"/>
      <c r="J26" s="66" t="inlineStr"/>
    </row>
    <row r="27" ht="24" customHeight="1">
      <c r="A27" s="64" t="inlineStr"/>
      <c r="B27" s="64" t="inlineStr"/>
      <c r="C27" s="64" t="inlineStr"/>
      <c r="D27" s="66" t="inlineStr"/>
      <c r="E27" s="66" t="inlineStr"/>
      <c r="F27" s="66" t="inlineStr"/>
      <c r="G27" s="66" t="inlineStr"/>
      <c r="H27" s="66" t="inlineStr"/>
      <c r="I27" s="66" t="inlineStr"/>
      <c r="J27" s="66" t="inlineStr"/>
    </row>
    <row r="28" ht="24" customHeight="1">
      <c r="A28" s="64" t="inlineStr"/>
      <c r="B28" s="64" t="inlineStr"/>
      <c r="C28" s="64" t="inlineStr"/>
      <c r="D28" s="66" t="inlineStr"/>
      <c r="E28" s="66" t="inlineStr"/>
      <c r="F28" s="66" t="inlineStr"/>
      <c r="G28" s="66" t="inlineStr"/>
      <c r="H28" s="66" t="inlineStr"/>
      <c r="I28" s="66" t="inlineStr"/>
      <c r="J28" s="66" t="inlineStr"/>
    </row>
    <row r="29" ht="24" customHeight="1">
      <c r="A29" s="64" t="inlineStr"/>
      <c r="B29" s="64" t="inlineStr"/>
      <c r="C29" s="64" t="inlineStr"/>
      <c r="D29" s="66" t="inlineStr"/>
      <c r="E29" s="66" t="inlineStr"/>
      <c r="F29" s="66" t="inlineStr"/>
      <c r="G29" s="66" t="inlineStr"/>
      <c r="H29" s="66" t="inlineStr"/>
      <c r="I29" s="66" t="inlineStr"/>
      <c r="J29" s="66" t="inlineStr"/>
    </row>
    <row r="30" ht="24" customHeight="1">
      <c r="A30" s="64" t="inlineStr"/>
      <c r="B30" s="64" t="inlineStr"/>
      <c r="C30" s="64" t="inlineStr"/>
      <c r="D30" s="66" t="inlineStr"/>
      <c r="E30" s="66" t="inlineStr"/>
      <c r="F30" s="66" t="inlineStr"/>
      <c r="G30" s="66" t="inlineStr"/>
      <c r="H30" s="66" t="inlineStr"/>
      <c r="I30" s="66" t="inlineStr"/>
      <c r="J30" s="66" t="inlineStr"/>
    </row>
    <row r="31" ht="24" customHeight="1">
      <c r="A31" s="64" t="inlineStr"/>
      <c r="B31" s="64" t="inlineStr"/>
      <c r="C31" s="64" t="inlineStr"/>
      <c r="D31" s="66" t="inlineStr"/>
      <c r="E31" s="66" t="inlineStr"/>
      <c r="F31" s="66" t="inlineStr"/>
      <c r="G31" s="66" t="inlineStr"/>
      <c r="H31" s="66" t="inlineStr"/>
      <c r="I31" s="66" t="inlineStr"/>
      <c r="J31" s="66" t="inlineStr"/>
    </row>
    <row r="32" ht="24" customHeight="1">
      <c r="A32" s="64" t="inlineStr"/>
      <c r="B32" s="64" t="inlineStr"/>
      <c r="C32" s="64" t="inlineStr"/>
      <c r="D32" s="66" t="inlineStr"/>
      <c r="E32" s="66" t="inlineStr"/>
      <c r="F32" s="66" t="inlineStr"/>
      <c r="G32" s="66" t="inlineStr"/>
      <c r="H32" s="66" t="inlineStr"/>
      <c r="I32" s="66" t="inlineStr"/>
      <c r="J32" s="66" t="inlineStr"/>
    </row>
    <row r="33" ht="24" customHeight="1">
      <c r="A33" s="64" t="inlineStr"/>
      <c r="B33" s="64" t="inlineStr"/>
      <c r="C33" s="64" t="inlineStr"/>
      <c r="D33" s="66" t="inlineStr"/>
      <c r="E33" s="66" t="inlineStr"/>
      <c r="F33" s="66" t="inlineStr"/>
      <c r="G33" s="66" t="inlineStr"/>
      <c r="H33" s="66" t="inlineStr"/>
      <c r="I33" s="66" t="inlineStr"/>
      <c r="J33" s="66" t="inlineStr"/>
    </row>
    <row r="34" ht="24" customHeight="1">
      <c r="A34" s="64" t="inlineStr"/>
      <c r="B34" s="64" t="inlineStr"/>
      <c r="C34" s="64" t="inlineStr"/>
      <c r="D34" s="66" t="inlineStr"/>
      <c r="E34" s="66" t="inlineStr"/>
      <c r="F34" s="66" t="inlineStr"/>
      <c r="G34" s="66" t="inlineStr"/>
      <c r="H34" s="66" t="inlineStr"/>
      <c r="I34" s="66" t="inlineStr"/>
      <c r="J34" s="66" t="inlineStr"/>
    </row>
    <row r="35" ht="24" customHeight="1">
      <c r="A35" s="64" t="inlineStr"/>
      <c r="B35" s="64" t="inlineStr"/>
      <c r="C35" s="64" t="inlineStr"/>
      <c r="D35" s="66" t="inlineStr"/>
      <c r="E35" s="66" t="inlineStr"/>
      <c r="F35" s="66" t="inlineStr"/>
      <c r="G35" s="66" t="inlineStr"/>
      <c r="H35" s="66" t="inlineStr"/>
      <c r="I35" s="66" t="inlineStr"/>
      <c r="J35" s="66" t="inlineStr"/>
    </row>
    <row r="36" ht="24" customHeight="1">
      <c r="A36" s="64" t="inlineStr"/>
      <c r="B36" s="64" t="inlineStr"/>
      <c r="C36" s="64" t="inlineStr"/>
      <c r="D36" s="66" t="inlineStr"/>
      <c r="E36" s="66" t="inlineStr"/>
      <c r="F36" s="66" t="inlineStr"/>
      <c r="G36" s="66" t="inlineStr"/>
      <c r="H36" s="66" t="inlineStr"/>
      <c r="I36" s="66" t="inlineStr"/>
      <c r="J36" s="66" t="inlineStr"/>
    </row>
    <row r="37" ht="24" customHeight="1">
      <c r="A37" s="64" t="inlineStr"/>
      <c r="B37" s="64" t="inlineStr"/>
      <c r="C37" s="64" t="inlineStr"/>
      <c r="D37" s="66" t="inlineStr"/>
      <c r="E37" s="66" t="inlineStr"/>
      <c r="F37" s="66" t="inlineStr"/>
      <c r="G37" s="66" t="inlineStr"/>
      <c r="H37" s="66" t="inlineStr"/>
      <c r="I37" s="66" t="inlineStr"/>
      <c r="J37" s="66" t="inlineStr"/>
    </row>
    <row r="38" ht="24" customHeight="1">
      <c r="A38" s="64" t="inlineStr"/>
      <c r="B38" s="64" t="inlineStr"/>
      <c r="C38" s="64" t="inlineStr"/>
      <c r="D38" s="66" t="inlineStr"/>
      <c r="E38" s="66" t="inlineStr"/>
      <c r="F38" s="66" t="inlineStr"/>
      <c r="G38" s="66" t="inlineStr"/>
      <c r="H38" s="66" t="inlineStr"/>
      <c r="I38" s="66" t="inlineStr"/>
      <c r="J38" s="66" t="inlineStr"/>
    </row>
    <row r="39" ht="24" customHeight="1">
      <c r="A39" s="64" t="inlineStr"/>
      <c r="B39" s="64" t="inlineStr"/>
      <c r="C39" s="64" t="inlineStr"/>
      <c r="D39" s="66" t="inlineStr"/>
      <c r="E39" s="66" t="inlineStr"/>
      <c r="F39" s="66" t="inlineStr"/>
      <c r="G39" s="66" t="inlineStr"/>
      <c r="H39" s="66" t="inlineStr"/>
      <c r="I39" s="66" t="inlineStr"/>
      <c r="J39" s="66" t="inlineStr"/>
    </row>
    <row r="40" ht="24" customHeight="1">
      <c r="A40" s="64" t="inlineStr"/>
      <c r="B40" s="64" t="inlineStr"/>
      <c r="C40" s="64" t="inlineStr"/>
      <c r="D40" s="66" t="inlineStr"/>
      <c r="E40" s="66" t="inlineStr"/>
      <c r="F40" s="66" t="inlineStr"/>
      <c r="G40" s="66" t="inlineStr"/>
      <c r="H40" s="66" t="inlineStr"/>
      <c r="I40" s="66" t="inlineStr"/>
      <c r="J40" s="66" t="inlineStr"/>
    </row>
    <row r="41" ht="24" customHeight="1">
      <c r="A41" s="64" t="inlineStr"/>
      <c r="B41" s="64" t="inlineStr"/>
      <c r="C41" s="64" t="inlineStr"/>
      <c r="D41" s="66" t="inlineStr"/>
      <c r="E41" s="66" t="inlineStr"/>
      <c r="F41" s="66" t="inlineStr"/>
      <c r="G41" s="66" t="inlineStr"/>
      <c r="H41" s="66" t="inlineStr"/>
      <c r="I41" s="66" t="inlineStr"/>
      <c r="J41" s="66" t="inlineStr"/>
    </row>
    <row r="42" ht="24" customHeight="1">
      <c r="A42" s="64" t="inlineStr"/>
      <c r="B42" s="64" t="inlineStr"/>
      <c r="C42" s="64" t="inlineStr"/>
      <c r="D42" s="66" t="inlineStr"/>
      <c r="E42" s="66" t="inlineStr"/>
      <c r="F42" s="66" t="inlineStr"/>
      <c r="G42" s="66" t="inlineStr"/>
      <c r="H42" s="66" t="inlineStr"/>
      <c r="I42" s="66" t="inlineStr"/>
      <c r="J42" s="66" t="inlineStr"/>
    </row>
    <row r="43" ht="24" customHeight="1">
      <c r="A43" s="64" t="inlineStr"/>
      <c r="B43" s="64" t="inlineStr"/>
      <c r="C43" s="64" t="inlineStr"/>
      <c r="D43" s="66" t="inlineStr"/>
      <c r="E43" s="66" t="inlineStr"/>
      <c r="F43" s="66" t="inlineStr"/>
      <c r="G43" s="66" t="inlineStr"/>
      <c r="H43" s="66" t="inlineStr"/>
      <c r="I43" s="66" t="inlineStr"/>
      <c r="J43" s="66" t="inlineStr"/>
    </row>
    <row r="44" ht="24" customHeight="1">
      <c r="A44" s="64" t="inlineStr"/>
      <c r="B44" s="64" t="inlineStr"/>
      <c r="C44" s="64" t="inlineStr"/>
      <c r="D44" s="66" t="inlineStr"/>
      <c r="E44" s="66" t="inlineStr"/>
      <c r="F44" s="66" t="inlineStr"/>
      <c r="G44" s="66" t="inlineStr"/>
      <c r="H44" s="66" t="inlineStr"/>
      <c r="I44" s="66" t="inlineStr"/>
      <c r="J44" s="66" t="inlineStr"/>
    </row>
    <row r="45" ht="24" customHeight="1">
      <c r="A45" s="64" t="inlineStr"/>
      <c r="B45" s="64" t="inlineStr"/>
      <c r="C45" s="64" t="inlineStr"/>
      <c r="D45" s="66" t="inlineStr"/>
      <c r="E45" s="66" t="inlineStr"/>
      <c r="F45" s="66" t="inlineStr"/>
      <c r="G45" s="66" t="inlineStr"/>
      <c r="H45" s="66" t="inlineStr"/>
      <c r="I45" s="66" t="inlineStr"/>
      <c r="J45" s="66" t="inlineStr"/>
    </row>
    <row r="46" ht="24" customHeight="1">
      <c r="A46" s="64" t="inlineStr"/>
      <c r="B46" s="64" t="inlineStr"/>
      <c r="C46" s="64" t="inlineStr"/>
      <c r="D46" s="66" t="inlineStr"/>
      <c r="E46" s="66" t="inlineStr"/>
      <c r="F46" s="66" t="inlineStr"/>
      <c r="G46" s="66" t="inlineStr"/>
      <c r="H46" s="66" t="inlineStr"/>
      <c r="I46" s="66" t="inlineStr"/>
      <c r="J46" s="66" t="inlineStr"/>
    </row>
    <row r="47" ht="24" customHeight="1">
      <c r="A47" s="64" t="inlineStr"/>
      <c r="B47" s="64" t="inlineStr"/>
      <c r="C47" s="64" t="inlineStr"/>
      <c r="D47" s="66" t="inlineStr"/>
      <c r="E47" s="66" t="inlineStr"/>
      <c r="F47" s="66" t="inlineStr"/>
      <c r="G47" s="66" t="inlineStr"/>
      <c r="H47" s="66" t="inlineStr"/>
      <c r="I47" s="66" t="inlineStr"/>
      <c r="J47" s="66" t="inlineStr"/>
    </row>
    <row r="48" ht="24" customHeight="1">
      <c r="A48" s="64" t="inlineStr"/>
      <c r="B48" s="64" t="inlineStr"/>
      <c r="C48" s="64" t="inlineStr"/>
      <c r="D48" s="66" t="inlineStr"/>
      <c r="E48" s="66" t="inlineStr"/>
      <c r="F48" s="66" t="inlineStr"/>
      <c r="G48" s="66" t="inlineStr"/>
      <c r="H48" s="66" t="inlineStr"/>
      <c r="I48" s="66" t="inlineStr"/>
      <c r="J48" s="66" t="inlineStr"/>
    </row>
    <row r="49" ht="24" customHeight="1">
      <c r="A49" s="64" t="inlineStr"/>
      <c r="B49" s="64" t="inlineStr"/>
      <c r="C49" s="64" t="inlineStr"/>
      <c r="D49" s="66" t="inlineStr"/>
      <c r="E49" s="66" t="inlineStr"/>
      <c r="F49" s="66" t="inlineStr"/>
      <c r="G49" s="66" t="inlineStr"/>
      <c r="H49" s="66" t="inlineStr"/>
      <c r="I49" s="66" t="inlineStr"/>
      <c r="J49" s="66" t="inlineStr"/>
    </row>
    <row r="50" ht="24" customHeight="1">
      <c r="A50" s="64" t="inlineStr"/>
      <c r="B50" s="64" t="inlineStr"/>
      <c r="C50" s="64" t="inlineStr"/>
      <c r="D50" s="66" t="inlineStr"/>
      <c r="E50" s="66" t="inlineStr"/>
      <c r="F50" s="66" t="inlineStr"/>
      <c r="G50" s="66" t="inlineStr"/>
      <c r="H50" s="66" t="inlineStr"/>
      <c r="I50" s="66" t="inlineStr"/>
      <c r="J50" s="66" t="inlineStr"/>
    </row>
    <row r="51" ht="24" customHeight="1">
      <c r="A51" s="64" t="inlineStr"/>
      <c r="B51" s="64" t="inlineStr"/>
      <c r="C51" s="64" t="inlineStr"/>
      <c r="D51" s="66" t="inlineStr"/>
      <c r="E51" s="66" t="inlineStr"/>
      <c r="F51" s="66" t="inlineStr"/>
      <c r="G51" s="66" t="inlineStr"/>
      <c r="H51" s="66" t="inlineStr"/>
      <c r="I51" s="66" t="inlineStr"/>
      <c r="J51" s="66" t="inlineStr"/>
    </row>
    <row r="52" ht="24" customHeight="1">
      <c r="A52" s="64" t="inlineStr"/>
      <c r="B52" s="64" t="inlineStr"/>
      <c r="C52" s="64" t="inlineStr"/>
      <c r="D52" s="66" t="inlineStr"/>
      <c r="E52" s="66" t="inlineStr"/>
      <c r="F52" s="66" t="inlineStr"/>
      <c r="G52" s="66" t="inlineStr"/>
      <c r="H52" s="66" t="inlineStr"/>
      <c r="I52" s="66" t="inlineStr"/>
      <c r="J52" s="66" t="inlineStr"/>
    </row>
    <row r="53" ht="24" customHeight="1">
      <c r="A53" s="64" t="inlineStr"/>
      <c r="B53" s="64" t="inlineStr"/>
      <c r="C53" s="64" t="inlineStr"/>
      <c r="D53" s="66" t="inlineStr"/>
      <c r="E53" s="66" t="inlineStr"/>
      <c r="F53" s="66" t="inlineStr"/>
      <c r="G53" s="66" t="inlineStr"/>
      <c r="H53" s="66" t="inlineStr"/>
      <c r="I53" s="66" t="inlineStr"/>
      <c r="J53" s="66" t="inlineStr"/>
    </row>
    <row r="54" ht="24" customHeight="1">
      <c r="A54" s="64" t="inlineStr"/>
      <c r="B54" s="64" t="inlineStr"/>
      <c r="C54" s="64" t="inlineStr"/>
      <c r="D54" s="66" t="inlineStr"/>
      <c r="E54" s="66" t="inlineStr"/>
      <c r="F54" s="66" t="inlineStr"/>
      <c r="G54" s="66" t="inlineStr"/>
      <c r="H54" s="66" t="inlineStr"/>
      <c r="I54" s="66" t="inlineStr"/>
      <c r="J54" s="66" t="inlineStr"/>
    </row>
    <row r="55" ht="24" customHeight="1">
      <c r="A55" s="64" t="inlineStr"/>
      <c r="B55" s="64" t="inlineStr"/>
      <c r="C55" s="64" t="inlineStr"/>
      <c r="D55" s="66" t="inlineStr"/>
      <c r="E55" s="66" t="inlineStr"/>
      <c r="F55" s="66" t="inlineStr"/>
      <c r="G55" s="66" t="inlineStr"/>
      <c r="H55" s="66" t="inlineStr"/>
      <c r="I55" s="66" t="inlineStr"/>
      <c r="J55" s="66" t="inlineStr"/>
    </row>
    <row r="56" ht="24" customHeight="1">
      <c r="A56" s="64" t="inlineStr"/>
      <c r="B56" s="64" t="inlineStr"/>
      <c r="C56" s="64" t="inlineStr"/>
      <c r="D56" s="66" t="inlineStr"/>
      <c r="E56" s="66" t="inlineStr"/>
      <c r="F56" s="66" t="inlineStr"/>
      <c r="G56" s="66" t="inlineStr"/>
      <c r="H56" s="66" t="inlineStr"/>
      <c r="I56" s="66" t="inlineStr"/>
      <c r="J56" s="66" t="inlineStr"/>
    </row>
    <row r="57" ht="24" customHeight="1">
      <c r="A57" s="64" t="inlineStr"/>
      <c r="B57" s="64" t="inlineStr"/>
      <c r="C57" s="64" t="inlineStr"/>
      <c r="D57" s="66" t="inlineStr"/>
      <c r="E57" s="66" t="inlineStr"/>
      <c r="F57" s="66" t="inlineStr"/>
      <c r="G57" s="66" t="inlineStr"/>
      <c r="H57" s="66" t="inlineStr"/>
      <c r="I57" s="66" t="inlineStr"/>
      <c r="J57" s="66" t="inlineStr"/>
    </row>
    <row r="58" ht="24" customHeight="1">
      <c r="A58" s="64" t="inlineStr"/>
      <c r="B58" s="64" t="inlineStr"/>
      <c r="C58" s="64" t="inlineStr"/>
      <c r="D58" s="66" t="inlineStr"/>
      <c r="E58" s="66" t="inlineStr"/>
      <c r="F58" s="66" t="inlineStr"/>
      <c r="G58" s="66" t="inlineStr"/>
      <c r="H58" s="66" t="inlineStr"/>
      <c r="I58" s="66" t="inlineStr"/>
      <c r="J58" s="66" t="inlineStr"/>
    </row>
    <row r="59" ht="24" customHeight="1">
      <c r="A59" s="64" t="inlineStr"/>
      <c r="B59" s="64" t="inlineStr"/>
      <c r="C59" s="64" t="inlineStr"/>
      <c r="D59" s="66" t="inlineStr"/>
      <c r="E59" s="66" t="inlineStr"/>
      <c r="F59" s="66" t="inlineStr"/>
      <c r="G59" s="66" t="inlineStr"/>
      <c r="H59" s="66" t="inlineStr"/>
      <c r="I59" s="66" t="inlineStr"/>
      <c r="J59" s="66" t="inlineStr"/>
    </row>
    <row r="60" ht="24" customHeight="1">
      <c r="A60" s="64" t="inlineStr"/>
      <c r="B60" s="64" t="inlineStr"/>
      <c r="C60" s="64" t="inlineStr"/>
      <c r="D60" s="66" t="inlineStr"/>
      <c r="E60" s="66" t="inlineStr"/>
      <c r="F60" s="66" t="inlineStr"/>
      <c r="G60" s="66" t="inlineStr"/>
      <c r="H60" s="66" t="inlineStr"/>
      <c r="I60" s="66" t="inlineStr"/>
      <c r="J60" s="66" t="inlineStr"/>
    </row>
    <row r="61" ht="24" customHeight="1">
      <c r="A61" s="64" t="inlineStr"/>
      <c r="B61" s="64" t="inlineStr"/>
      <c r="C61" s="64" t="inlineStr"/>
      <c r="D61" s="66" t="inlineStr"/>
      <c r="E61" s="66" t="inlineStr"/>
      <c r="F61" s="66" t="inlineStr"/>
      <c r="G61" s="66" t="inlineStr"/>
      <c r="H61" s="66" t="inlineStr"/>
      <c r="I61" s="66" t="inlineStr"/>
      <c r="J61" s="66" t="inlineStr"/>
    </row>
    <row r="62" ht="24" customHeight="1">
      <c r="A62" s="64" t="inlineStr"/>
      <c r="B62" s="64" t="inlineStr"/>
      <c r="C62" s="64" t="inlineStr"/>
      <c r="D62" s="66" t="inlineStr"/>
      <c r="E62" s="66" t="inlineStr"/>
      <c r="F62" s="66" t="inlineStr"/>
      <c r="G62" s="66" t="inlineStr"/>
      <c r="H62" s="66" t="inlineStr"/>
      <c r="I62" s="66" t="inlineStr"/>
      <c r="J62" s="66" t="inlineStr"/>
    </row>
    <row r="63" ht="24" customHeight="1">
      <c r="A63" s="64" t="inlineStr"/>
      <c r="B63" s="64" t="inlineStr"/>
      <c r="C63" s="64" t="inlineStr"/>
      <c r="D63" s="66" t="inlineStr"/>
      <c r="E63" s="66" t="inlineStr"/>
      <c r="F63" s="66" t="inlineStr"/>
      <c r="G63" s="66" t="inlineStr"/>
      <c r="H63" s="66" t="inlineStr"/>
      <c r="I63" s="66" t="inlineStr"/>
      <c r="J63" s="66" t="inlineStr"/>
    </row>
    <row r="64" ht="24" customHeight="1">
      <c r="A64" s="64" t="inlineStr"/>
      <c r="B64" s="64" t="inlineStr"/>
      <c r="C64" s="64" t="inlineStr"/>
      <c r="D64" s="66" t="inlineStr"/>
      <c r="E64" s="66" t="inlineStr"/>
      <c r="F64" s="66" t="inlineStr"/>
      <c r="G64" s="66" t="inlineStr"/>
      <c r="H64" s="66" t="inlineStr"/>
      <c r="I64" s="66" t="inlineStr"/>
      <c r="J64" s="66" t="inlineStr"/>
    </row>
    <row r="65" ht="24" customHeight="1">
      <c r="A65" s="64" t="inlineStr"/>
      <c r="B65" s="64" t="inlineStr"/>
      <c r="C65" s="64" t="inlineStr"/>
      <c r="D65" s="66" t="inlineStr"/>
      <c r="E65" s="66" t="inlineStr"/>
      <c r="F65" s="66" t="inlineStr"/>
      <c r="G65" s="66" t="inlineStr"/>
      <c r="H65" s="66" t="inlineStr"/>
      <c r="I65" s="66" t="inlineStr"/>
      <c r="J65" s="66" t="inlineStr"/>
    </row>
    <row r="66" ht="24" customHeight="1">
      <c r="A66" s="64" t="inlineStr"/>
      <c r="B66" s="64" t="inlineStr"/>
      <c r="C66" s="64" t="inlineStr"/>
      <c r="D66" s="66" t="inlineStr"/>
      <c r="E66" s="66" t="inlineStr"/>
      <c r="F66" s="66" t="inlineStr"/>
      <c r="G66" s="66" t="inlineStr"/>
      <c r="H66" s="66" t="inlineStr"/>
      <c r="I66" s="66" t="inlineStr"/>
      <c r="J66" s="66" t="inlineStr"/>
    </row>
    <row r="67" ht="24" customHeight="1">
      <c r="A67" s="64" t="inlineStr"/>
      <c r="B67" s="64" t="inlineStr"/>
      <c r="C67" s="64" t="inlineStr"/>
      <c r="D67" s="66" t="inlineStr"/>
      <c r="E67" s="66" t="inlineStr"/>
      <c r="F67" s="66" t="inlineStr"/>
      <c r="G67" s="66" t="inlineStr"/>
      <c r="H67" s="66" t="inlineStr"/>
      <c r="I67" s="66" t="inlineStr"/>
      <c r="J67" s="66" t="inlineStr"/>
    </row>
    <row r="68" ht="24" customHeight="1">
      <c r="A68" s="64" t="inlineStr"/>
      <c r="B68" s="64" t="inlineStr"/>
      <c r="C68" s="64" t="inlineStr"/>
      <c r="D68" s="66" t="inlineStr"/>
      <c r="E68" s="66" t="inlineStr"/>
      <c r="F68" s="66" t="inlineStr"/>
      <c r="G68" s="66" t="inlineStr"/>
      <c r="H68" s="66" t="inlineStr"/>
      <c r="I68" s="66" t="inlineStr"/>
      <c r="J68" s="66" t="inlineStr"/>
    </row>
    <row r="69" ht="24" customHeight="1">
      <c r="A69" s="64" t="inlineStr"/>
      <c r="B69" s="64" t="inlineStr"/>
      <c r="C69" s="64" t="inlineStr"/>
      <c r="D69" s="66" t="inlineStr"/>
      <c r="E69" s="66" t="inlineStr"/>
      <c r="F69" s="66" t="inlineStr"/>
      <c r="G69" s="66" t="inlineStr"/>
      <c r="H69" s="66" t="inlineStr"/>
      <c r="I69" s="66" t="inlineStr"/>
      <c r="J69" s="66" t="inlineStr"/>
    </row>
    <row r="70" ht="24" customHeight="1">
      <c r="A70" s="64" t="inlineStr"/>
      <c r="B70" s="64" t="inlineStr"/>
      <c r="C70" s="64" t="inlineStr"/>
      <c r="D70" s="66" t="inlineStr"/>
      <c r="E70" s="66" t="inlineStr"/>
      <c r="F70" s="66" t="inlineStr"/>
      <c r="G70" s="66" t="inlineStr"/>
      <c r="H70" s="66" t="inlineStr"/>
      <c r="I70" s="66" t="inlineStr"/>
      <c r="J70" s="66" t="inlineStr"/>
    </row>
    <row r="71" ht="24" customHeight="1">
      <c r="A71" s="64" t="inlineStr"/>
      <c r="B71" s="64" t="inlineStr"/>
      <c r="C71" s="64" t="inlineStr"/>
      <c r="D71" s="66" t="inlineStr"/>
      <c r="E71" s="66" t="inlineStr"/>
      <c r="F71" s="66" t="inlineStr"/>
      <c r="G71" s="66" t="inlineStr"/>
      <c r="H71" s="66" t="inlineStr"/>
      <c r="I71" s="66" t="inlineStr"/>
      <c r="J71" s="66" t="inlineStr"/>
    </row>
    <row r="72" ht="24" customHeight="1">
      <c r="A72" s="64" t="inlineStr"/>
      <c r="B72" s="64" t="inlineStr"/>
      <c r="C72" s="64" t="inlineStr"/>
      <c r="D72" s="66" t="inlineStr"/>
      <c r="E72" s="66" t="inlineStr"/>
      <c r="F72" s="66" t="inlineStr"/>
      <c r="G72" s="66" t="inlineStr"/>
      <c r="H72" s="66" t="inlineStr"/>
      <c r="I72" s="66" t="inlineStr"/>
      <c r="J72" s="66" t="inlineStr"/>
    </row>
    <row r="73" ht="24" customHeight="1">
      <c r="A73" s="64" t="inlineStr"/>
      <c r="B73" s="64" t="inlineStr"/>
      <c r="C73" s="64" t="inlineStr"/>
      <c r="D73" s="66" t="inlineStr"/>
      <c r="E73" s="66" t="inlineStr"/>
      <c r="F73" s="66" t="inlineStr"/>
      <c r="G73" s="66" t="inlineStr"/>
      <c r="H73" s="66" t="inlineStr"/>
      <c r="I73" s="66" t="inlineStr"/>
      <c r="J73" s="66" t="inlineStr"/>
    </row>
    <row r="74" ht="24" customHeight="1">
      <c r="A74" s="64" t="inlineStr"/>
      <c r="B74" s="64" t="inlineStr"/>
      <c r="C74" s="64" t="inlineStr"/>
      <c r="D74" s="66" t="inlineStr"/>
      <c r="E74" s="66" t="inlineStr"/>
      <c r="F74" s="66" t="inlineStr"/>
      <c r="G74" s="66" t="inlineStr"/>
      <c r="H74" s="66" t="inlineStr"/>
      <c r="I74" s="66" t="inlineStr"/>
      <c r="J74" s="66" t="inlineStr"/>
    </row>
    <row r="75" ht="24" customHeight="1">
      <c r="A75" s="64" t="inlineStr"/>
      <c r="B75" s="64" t="inlineStr"/>
      <c r="C75" s="64" t="inlineStr"/>
      <c r="D75" s="66" t="inlineStr"/>
      <c r="E75" s="66" t="inlineStr"/>
      <c r="F75" s="66" t="inlineStr"/>
      <c r="G75" s="66" t="inlineStr"/>
      <c r="H75" s="66" t="inlineStr"/>
      <c r="I75" s="66" t="inlineStr"/>
      <c r="J75" s="66" t="inlineStr"/>
    </row>
    <row r="76" ht="24" customHeight="1">
      <c r="A76" s="64" t="inlineStr"/>
      <c r="B76" s="64" t="inlineStr"/>
      <c r="C76" s="64" t="inlineStr"/>
      <c r="D76" s="66" t="inlineStr"/>
      <c r="E76" s="66" t="inlineStr"/>
      <c r="F76" s="66" t="inlineStr"/>
      <c r="G76" s="66" t="inlineStr"/>
      <c r="H76" s="66" t="inlineStr"/>
      <c r="I76" s="66" t="inlineStr"/>
      <c r="J76" s="66" t="inlineStr"/>
    </row>
    <row r="77" ht="24" customHeight="1">
      <c r="A77" s="64" t="inlineStr"/>
      <c r="B77" s="64" t="inlineStr"/>
      <c r="C77" s="64" t="inlineStr"/>
      <c r="D77" s="66" t="inlineStr"/>
      <c r="E77" s="66" t="inlineStr"/>
      <c r="F77" s="66" t="inlineStr"/>
      <c r="G77" s="66" t="inlineStr"/>
      <c r="H77" s="66" t="inlineStr"/>
      <c r="I77" s="66" t="inlineStr"/>
      <c r="J77" s="66" t="inlineStr"/>
    </row>
    <row r="78" ht="24" customHeight="1">
      <c r="A78" s="64" t="inlineStr"/>
      <c r="B78" s="64" t="inlineStr"/>
      <c r="C78" s="64" t="inlineStr"/>
      <c r="D78" s="66" t="inlineStr"/>
      <c r="E78" s="66" t="inlineStr"/>
      <c r="F78" s="66" t="inlineStr"/>
      <c r="G78" s="66" t="inlineStr"/>
      <c r="H78" s="66" t="inlineStr"/>
      <c r="I78" s="66" t="inlineStr"/>
      <c r="J78" s="66" t="inlineStr"/>
    </row>
    <row r="79" ht="24" customHeight="1">
      <c r="A79" s="64" t="inlineStr"/>
      <c r="B79" s="64" t="inlineStr"/>
      <c r="C79" s="64" t="inlineStr"/>
      <c r="D79" s="66" t="inlineStr"/>
      <c r="E79" s="66" t="inlineStr"/>
      <c r="F79" s="66" t="inlineStr"/>
      <c r="G79" s="66" t="inlineStr"/>
      <c r="H79" s="66" t="inlineStr"/>
      <c r="I79" s="66" t="inlineStr"/>
      <c r="J79" s="66" t="inlineStr"/>
    </row>
    <row r="80" ht="24" customHeight="1">
      <c r="A80" s="64" t="inlineStr"/>
      <c r="B80" s="64" t="inlineStr"/>
      <c r="C80" s="64" t="inlineStr"/>
      <c r="D80" s="66" t="inlineStr"/>
      <c r="E80" s="66" t="inlineStr"/>
      <c r="F80" s="66" t="inlineStr"/>
      <c r="G80" s="66" t="inlineStr"/>
      <c r="H80" s="66" t="inlineStr"/>
      <c r="I80" s="66" t="inlineStr"/>
      <c r="J80" s="66" t="inlineStr"/>
    </row>
    <row r="81" ht="24" customHeight="1">
      <c r="A81" s="64" t="inlineStr"/>
      <c r="B81" s="64" t="inlineStr"/>
      <c r="C81" s="64" t="inlineStr"/>
      <c r="D81" s="66" t="inlineStr"/>
      <c r="E81" s="66" t="inlineStr"/>
      <c r="F81" s="66" t="inlineStr"/>
      <c r="G81" s="66" t="inlineStr"/>
      <c r="H81" s="66" t="inlineStr"/>
      <c r="I81" s="66" t="inlineStr"/>
      <c r="J81" s="66" t="inlineStr"/>
    </row>
    <row r="82" ht="24" customHeight="1">
      <c r="A82" s="64" t="inlineStr"/>
      <c r="B82" s="64" t="inlineStr"/>
      <c r="C82" s="64" t="inlineStr"/>
      <c r="D82" s="66" t="inlineStr"/>
      <c r="E82" s="66" t="inlineStr"/>
      <c r="F82" s="66" t="inlineStr"/>
      <c r="G82" s="66" t="inlineStr"/>
      <c r="H82" s="66" t="inlineStr"/>
      <c r="I82" s="66" t="inlineStr"/>
      <c r="J82" s="66" t="inlineStr"/>
    </row>
    <row r="83" ht="24" customHeight="1">
      <c r="A83" s="64" t="inlineStr"/>
      <c r="B83" s="64" t="inlineStr"/>
      <c r="C83" s="64" t="inlineStr"/>
      <c r="D83" s="66" t="inlineStr"/>
      <c r="E83" s="66" t="inlineStr"/>
      <c r="F83" s="66" t="inlineStr"/>
      <c r="G83" s="66" t="inlineStr"/>
      <c r="H83" s="66" t="inlineStr"/>
      <c r="I83" s="66" t="inlineStr"/>
      <c r="J83" s="66" t="inlineStr"/>
    </row>
    <row r="84" ht="24" customHeight="1">
      <c r="A84" s="64" t="inlineStr"/>
      <c r="B84" s="64" t="inlineStr"/>
      <c r="C84" s="64" t="inlineStr"/>
      <c r="D84" s="66" t="inlineStr"/>
      <c r="E84" s="66" t="inlineStr"/>
      <c r="F84" s="66" t="inlineStr"/>
      <c r="G84" s="66" t="inlineStr"/>
      <c r="H84" s="66" t="inlineStr"/>
      <c r="I84" s="66" t="inlineStr"/>
      <c r="J84" s="66" t="inlineStr"/>
    </row>
    <row r="85" ht="24" customHeight="1">
      <c r="A85" s="64" t="inlineStr"/>
      <c r="B85" s="64" t="inlineStr"/>
      <c r="C85" s="64" t="inlineStr"/>
      <c r="D85" s="66" t="inlineStr"/>
      <c r="E85" s="66" t="inlineStr"/>
      <c r="F85" s="66" t="inlineStr"/>
      <c r="G85" s="66" t="inlineStr"/>
      <c r="H85" s="66" t="inlineStr"/>
      <c r="I85" s="66" t="inlineStr"/>
      <c r="J85" s="66" t="inlineStr"/>
    </row>
    <row r="86" ht="24" customHeight="1">
      <c r="A86" s="64" t="inlineStr"/>
      <c r="B86" s="64" t="inlineStr"/>
      <c r="C86" s="64" t="inlineStr"/>
      <c r="D86" s="66" t="inlineStr"/>
      <c r="E86" s="66" t="inlineStr"/>
      <c r="F86" s="66" t="inlineStr"/>
      <c r="G86" s="66" t="inlineStr"/>
      <c r="H86" s="66" t="inlineStr"/>
      <c r="I86" s="66" t="inlineStr"/>
      <c r="J86" s="66" t="inlineStr"/>
    </row>
    <row r="87" ht="24" customHeight="1">
      <c r="A87" s="64" t="inlineStr"/>
      <c r="B87" s="64" t="inlineStr"/>
      <c r="C87" s="64" t="inlineStr"/>
      <c r="D87" s="66" t="inlineStr"/>
      <c r="E87" s="66" t="inlineStr"/>
      <c r="F87" s="66" t="inlineStr"/>
      <c r="G87" s="66" t="inlineStr"/>
      <c r="H87" s="66" t="inlineStr"/>
      <c r="I87" s="66" t="inlineStr"/>
      <c r="J87" s="66" t="inlineStr"/>
    </row>
    <row r="88" ht="24" customHeight="1">
      <c r="A88" s="64" t="inlineStr"/>
      <c r="B88" s="64" t="inlineStr"/>
      <c r="C88" s="64" t="inlineStr"/>
      <c r="D88" s="66" t="inlineStr"/>
      <c r="E88" s="66" t="inlineStr"/>
      <c r="F88" s="66" t="inlineStr"/>
      <c r="G88" s="66" t="inlineStr"/>
      <c r="H88" s="66" t="inlineStr"/>
      <c r="I88" s="66" t="inlineStr"/>
      <c r="J88" s="66" t="inlineStr"/>
    </row>
    <row r="89" ht="24" customHeight="1">
      <c r="A89" s="64" t="inlineStr"/>
      <c r="B89" s="64" t="inlineStr"/>
      <c r="C89" s="64" t="inlineStr"/>
      <c r="D89" s="66" t="inlineStr"/>
      <c r="E89" s="66" t="inlineStr"/>
      <c r="F89" s="66" t="inlineStr"/>
      <c r="G89" s="66" t="inlineStr"/>
      <c r="H89" s="66" t="inlineStr"/>
      <c r="I89" s="66" t="inlineStr"/>
      <c r="J89" s="66" t="inlineStr"/>
    </row>
    <row r="90" ht="24" customHeight="1">
      <c r="A90" s="64" t="inlineStr"/>
      <c r="B90" s="64" t="inlineStr"/>
      <c r="C90" s="64" t="inlineStr"/>
      <c r="D90" s="66" t="inlineStr"/>
      <c r="E90" s="66" t="inlineStr"/>
      <c r="F90" s="66" t="inlineStr"/>
      <c r="G90" s="66" t="inlineStr"/>
      <c r="H90" s="66" t="inlineStr"/>
      <c r="I90" s="66" t="inlineStr"/>
      <c r="J90" s="66" t="inlineStr"/>
    </row>
    <row r="91" ht="24" customHeight="1">
      <c r="A91" s="64" t="inlineStr"/>
      <c r="B91" s="64" t="inlineStr"/>
      <c r="C91" s="64" t="inlineStr"/>
      <c r="D91" s="66" t="inlineStr"/>
      <c r="E91" s="66" t="inlineStr"/>
      <c r="F91" s="66" t="inlineStr"/>
      <c r="G91" s="66" t="inlineStr"/>
      <c r="H91" s="66" t="inlineStr"/>
      <c r="I91" s="66" t="inlineStr"/>
      <c r="J91" s="66" t="inlineStr"/>
    </row>
    <row r="92" ht="24" customHeight="1">
      <c r="A92" s="64" t="inlineStr"/>
      <c r="B92" s="64" t="inlineStr"/>
      <c r="C92" s="64" t="inlineStr"/>
      <c r="D92" s="66" t="inlineStr"/>
      <c r="E92" s="66" t="inlineStr"/>
      <c r="F92" s="66" t="inlineStr"/>
      <c r="G92" s="66" t="inlineStr"/>
      <c r="H92" s="66" t="inlineStr"/>
      <c r="I92" s="66" t="inlineStr"/>
      <c r="J92" s="66" t="inlineStr"/>
    </row>
    <row r="93" ht="24" customHeight="1">
      <c r="A93" s="64" t="inlineStr"/>
      <c r="B93" s="64" t="inlineStr"/>
      <c r="C93" s="64" t="inlineStr"/>
      <c r="D93" s="66" t="inlineStr"/>
      <c r="E93" s="66" t="inlineStr"/>
      <c r="F93" s="66" t="inlineStr"/>
      <c r="G93" s="66" t="inlineStr"/>
      <c r="H93" s="66" t="inlineStr"/>
      <c r="I93" s="66" t="inlineStr"/>
      <c r="J93" s="66" t="inlineStr"/>
    </row>
    <row r="94" ht="24" customHeight="1">
      <c r="A94" s="64" t="inlineStr"/>
      <c r="B94" s="64" t="inlineStr"/>
      <c r="C94" s="64" t="inlineStr"/>
      <c r="D94" s="66" t="inlineStr"/>
      <c r="E94" s="66" t="inlineStr"/>
      <c r="F94" s="66" t="inlineStr"/>
      <c r="G94" s="66" t="inlineStr"/>
      <c r="H94" s="66" t="inlineStr"/>
      <c r="I94" s="66" t="inlineStr"/>
      <c r="J94" s="66" t="inlineStr"/>
    </row>
    <row r="95" ht="24" customHeight="1">
      <c r="A95" s="64" t="inlineStr"/>
      <c r="B95" s="64" t="inlineStr"/>
      <c r="C95" s="64" t="inlineStr"/>
      <c r="D95" s="66" t="inlineStr"/>
      <c r="E95" s="66" t="inlineStr"/>
      <c r="F95" s="66" t="inlineStr"/>
      <c r="G95" s="66" t="inlineStr"/>
      <c r="H95" s="66" t="inlineStr"/>
      <c r="I95" s="66" t="inlineStr"/>
      <c r="J95" s="66" t="inlineStr"/>
    </row>
    <row r="96" ht="24" customHeight="1">
      <c r="A96" s="64" t="inlineStr"/>
      <c r="B96" s="64" t="inlineStr"/>
      <c r="C96" s="64" t="inlineStr"/>
      <c r="D96" s="66" t="inlineStr"/>
      <c r="E96" s="66" t="inlineStr"/>
      <c r="F96" s="66" t="inlineStr"/>
      <c r="G96" s="66" t="inlineStr"/>
      <c r="H96" s="66" t="inlineStr"/>
      <c r="I96" s="66" t="inlineStr"/>
      <c r="J96" s="66" t="inlineStr"/>
    </row>
    <row r="97" ht="24" customHeight="1">
      <c r="A97" s="64" t="inlineStr"/>
      <c r="B97" s="64" t="inlineStr"/>
      <c r="C97" s="64" t="inlineStr"/>
      <c r="D97" s="66" t="inlineStr"/>
      <c r="E97" s="66" t="inlineStr"/>
      <c r="F97" s="66" t="inlineStr"/>
      <c r="G97" s="66" t="inlineStr"/>
      <c r="H97" s="66" t="inlineStr"/>
      <c r="I97" s="66" t="inlineStr"/>
      <c r="J97" s="66" t="inlineStr"/>
    </row>
    <row r="98" ht="24" customHeight="1">
      <c r="A98" s="64" t="inlineStr"/>
      <c r="B98" s="64" t="inlineStr"/>
      <c r="C98" s="64" t="inlineStr"/>
      <c r="D98" s="66" t="inlineStr"/>
      <c r="E98" s="66" t="inlineStr"/>
      <c r="F98" s="66" t="inlineStr"/>
      <c r="G98" s="66" t="inlineStr"/>
      <c r="H98" s="66" t="inlineStr"/>
      <c r="I98" s="66" t="inlineStr"/>
      <c r="J98" s="66" t="inlineStr"/>
    </row>
    <row r="99" ht="24" customHeight="1">
      <c r="A99" s="64" t="inlineStr"/>
      <c r="B99" s="64" t="inlineStr"/>
      <c r="C99" s="64" t="inlineStr"/>
      <c r="D99" s="66" t="inlineStr"/>
      <c r="E99" s="66" t="inlineStr"/>
      <c r="F99" s="66" t="inlineStr"/>
      <c r="G99" s="66" t="inlineStr"/>
      <c r="H99" s="66" t="inlineStr"/>
      <c r="I99" s="66" t="inlineStr"/>
      <c r="J99" s="66" t="inlineStr"/>
    </row>
    <row r="100" ht="24" customHeight="1">
      <c r="A100" s="64" t="inlineStr"/>
      <c r="B100" s="64" t="inlineStr"/>
      <c r="C100" s="64" t="inlineStr"/>
      <c r="D100" s="66" t="inlineStr"/>
      <c r="E100" s="66" t="inlineStr"/>
      <c r="F100" s="66" t="inlineStr"/>
      <c r="G100" s="66" t="inlineStr"/>
      <c r="H100" s="66" t="inlineStr"/>
      <c r="I100" s="66" t="inlineStr"/>
      <c r="J100" s="66" t="inlineStr"/>
    </row>
    <row r="101" ht="24" customHeight="1">
      <c r="A101" s="64" t="inlineStr"/>
      <c r="B101" s="64" t="inlineStr"/>
      <c r="C101" s="64" t="inlineStr"/>
      <c r="D101" s="66" t="inlineStr"/>
      <c r="E101" s="66" t="inlineStr"/>
      <c r="F101" s="66" t="inlineStr"/>
      <c r="G101" s="66" t="inlineStr"/>
      <c r="H101" s="66" t="inlineStr"/>
      <c r="I101" s="66" t="inlineStr"/>
      <c r="J101" s="66" t="inlineStr"/>
    </row>
    <row r="102" ht="24" customHeight="1">
      <c r="A102" s="64" t="inlineStr"/>
      <c r="B102" s="64" t="inlineStr"/>
      <c r="C102" s="64" t="inlineStr"/>
      <c r="D102" s="66" t="inlineStr"/>
      <c r="E102" s="66" t="inlineStr"/>
      <c r="F102" s="66" t="inlineStr"/>
      <c r="G102" s="66" t="inlineStr"/>
      <c r="H102" s="66" t="inlineStr"/>
      <c r="I102" s="66" t="inlineStr"/>
      <c r="J102" s="66" t="inlineStr"/>
    </row>
    <row r="103" ht="24" customHeight="1">
      <c r="A103" s="64" t="inlineStr"/>
      <c r="B103" s="64" t="inlineStr"/>
      <c r="C103" s="64" t="inlineStr"/>
      <c r="D103" s="66" t="inlineStr"/>
      <c r="E103" s="66" t="inlineStr"/>
      <c r="F103" s="66" t="inlineStr"/>
      <c r="G103" s="66" t="inlineStr"/>
      <c r="H103" s="66" t="inlineStr"/>
      <c r="I103" s="66" t="inlineStr"/>
      <c r="J103" s="66" t="inlineStr"/>
    </row>
    <row r="104" ht="24" customHeight="1">
      <c r="A104" s="64" t="inlineStr"/>
      <c r="B104" s="64" t="inlineStr"/>
      <c r="C104" s="64" t="inlineStr"/>
      <c r="D104" s="66" t="inlineStr"/>
      <c r="E104" s="66" t="inlineStr"/>
      <c r="F104" s="66" t="inlineStr"/>
      <c r="G104" s="66" t="inlineStr"/>
      <c r="H104" s="66" t="inlineStr"/>
      <c r="I104" s="66" t="inlineStr"/>
      <c r="J104" s="66" t="inlineStr"/>
    </row>
    <row r="105" ht="24" customHeight="1">
      <c r="A105" s="64" t="inlineStr"/>
      <c r="B105" s="64" t="inlineStr"/>
      <c r="C105" s="64" t="inlineStr"/>
      <c r="D105" s="66" t="inlineStr"/>
      <c r="E105" s="66" t="inlineStr"/>
      <c r="F105" s="66" t="inlineStr"/>
      <c r="G105" s="66" t="inlineStr"/>
      <c r="H105" s="66" t="inlineStr"/>
      <c r="I105" s="66" t="inlineStr"/>
      <c r="J105" s="66" t="inlineStr"/>
    </row>
    <row r="106" ht="24" customHeight="1">
      <c r="A106" s="64" t="inlineStr"/>
      <c r="B106" s="64" t="inlineStr"/>
      <c r="C106" s="64" t="inlineStr"/>
      <c r="D106" s="66" t="inlineStr"/>
      <c r="E106" s="66" t="inlineStr"/>
      <c r="F106" s="66" t="inlineStr"/>
      <c r="G106" s="66" t="inlineStr"/>
      <c r="H106" s="66" t="inlineStr"/>
      <c r="I106" s="66" t="inlineStr"/>
      <c r="J106" s="66" t="inlineStr"/>
    </row>
    <row r="107" ht="24" customHeight="1">
      <c r="A107" s="64" t="inlineStr"/>
      <c r="B107" s="64" t="inlineStr"/>
      <c r="C107" s="64" t="inlineStr"/>
      <c r="D107" s="66" t="inlineStr"/>
      <c r="E107" s="66" t="inlineStr"/>
      <c r="F107" s="66" t="inlineStr"/>
      <c r="G107" s="66" t="inlineStr"/>
      <c r="H107" s="66" t="inlineStr"/>
      <c r="I107" s="66" t="inlineStr"/>
      <c r="J107" s="66" t="inlineStr"/>
    </row>
    <row r="108" ht="24" customHeight="1">
      <c r="A108" s="64" t="inlineStr"/>
      <c r="B108" s="64" t="inlineStr"/>
      <c r="C108" s="64" t="inlineStr"/>
      <c r="D108" s="66" t="inlineStr"/>
      <c r="E108" s="66" t="inlineStr"/>
      <c r="F108" s="66" t="inlineStr"/>
      <c r="G108" s="66" t="inlineStr"/>
      <c r="H108" s="66" t="inlineStr"/>
      <c r="I108" s="66" t="inlineStr"/>
      <c r="J108" s="66" t="inlineStr"/>
    </row>
    <row r="109" ht="24" customHeight="1">
      <c r="A109" s="64" t="inlineStr"/>
      <c r="B109" s="64" t="inlineStr"/>
      <c r="C109" s="64" t="inlineStr"/>
      <c r="D109" s="66" t="inlineStr"/>
      <c r="E109" s="66" t="inlineStr"/>
      <c r="F109" s="66" t="inlineStr"/>
      <c r="G109" s="66" t="inlineStr"/>
      <c r="H109" s="66" t="inlineStr"/>
      <c r="I109" s="66" t="inlineStr"/>
      <c r="J109" s="66" t="inlineStr"/>
    </row>
    <row r="110" ht="24" customHeight="1">
      <c r="A110" s="64" t="inlineStr"/>
      <c r="B110" s="64" t="inlineStr"/>
      <c r="C110" s="64" t="inlineStr"/>
      <c r="D110" s="66" t="inlineStr"/>
      <c r="E110" s="66" t="inlineStr"/>
      <c r="F110" s="66" t="inlineStr"/>
      <c r="G110" s="66" t="inlineStr"/>
      <c r="H110" s="66" t="inlineStr"/>
      <c r="I110" s="66" t="inlineStr"/>
      <c r="J110" s="66" t="inlineStr"/>
    </row>
    <row r="111" ht="24" customHeight="1">
      <c r="A111" s="64" t="inlineStr"/>
      <c r="B111" s="64" t="inlineStr"/>
      <c r="C111" s="64" t="inlineStr"/>
      <c r="D111" s="66" t="inlineStr"/>
      <c r="E111" s="66" t="inlineStr"/>
      <c r="F111" s="66" t="inlineStr"/>
      <c r="G111" s="66" t="inlineStr"/>
      <c r="H111" s="66" t="inlineStr"/>
      <c r="I111" s="66" t="inlineStr"/>
      <c r="J111" s="66" t="inlineStr"/>
    </row>
    <row r="112" ht="24" customHeight="1">
      <c r="A112" s="64" t="inlineStr"/>
      <c r="B112" s="64" t="inlineStr"/>
      <c r="C112" s="64" t="inlineStr"/>
      <c r="D112" s="66" t="inlineStr"/>
      <c r="E112" s="66" t="inlineStr"/>
      <c r="F112" s="66" t="inlineStr"/>
      <c r="G112" s="66" t="inlineStr"/>
      <c r="H112" s="66" t="inlineStr"/>
      <c r="I112" s="66" t="inlineStr"/>
      <c r="J112" s="66" t="inlineStr"/>
    </row>
    <row r="113" ht="24" customHeight="1">
      <c r="A113" s="64" t="inlineStr"/>
      <c r="B113" s="64" t="inlineStr"/>
      <c r="C113" s="64" t="inlineStr"/>
      <c r="D113" s="66" t="inlineStr"/>
      <c r="E113" s="66" t="inlineStr"/>
      <c r="F113" s="66" t="inlineStr"/>
      <c r="G113" s="66" t="inlineStr"/>
      <c r="H113" s="66" t="inlineStr"/>
      <c r="I113" s="66" t="inlineStr"/>
      <c r="J113" s="66" t="inlineStr"/>
    </row>
    <row r="114" ht="24" customHeight="1">
      <c r="A114" s="64" t="inlineStr"/>
      <c r="B114" s="64" t="inlineStr"/>
      <c r="C114" s="64" t="inlineStr"/>
      <c r="D114" s="66" t="inlineStr"/>
      <c r="E114" s="66" t="inlineStr"/>
      <c r="F114" s="66" t="inlineStr"/>
      <c r="G114" s="66" t="inlineStr"/>
      <c r="H114" s="66" t="inlineStr"/>
      <c r="I114" s="66" t="inlineStr"/>
      <c r="J114" s="66" t="inlineStr"/>
    </row>
    <row r="115" ht="24" customHeight="1">
      <c r="A115" s="64" t="inlineStr"/>
      <c r="B115" s="64" t="inlineStr"/>
      <c r="C115" s="64" t="inlineStr"/>
      <c r="D115" s="66" t="inlineStr"/>
      <c r="E115" s="66" t="inlineStr"/>
      <c r="F115" s="66" t="inlineStr"/>
      <c r="G115" s="66" t="inlineStr"/>
      <c r="H115" s="66" t="inlineStr"/>
      <c r="I115" s="66" t="inlineStr"/>
      <c r="J115" s="66" t="inlineStr"/>
    </row>
    <row r="116" ht="24" customHeight="1">
      <c r="A116" s="64" t="inlineStr"/>
      <c r="B116" s="64" t="inlineStr"/>
      <c r="C116" s="64" t="inlineStr"/>
      <c r="D116" s="66" t="inlineStr"/>
      <c r="E116" s="66" t="inlineStr"/>
      <c r="F116" s="66" t="inlineStr"/>
      <c r="G116" s="66" t="inlineStr"/>
      <c r="H116" s="66" t="inlineStr"/>
      <c r="I116" s="66" t="inlineStr"/>
      <c r="J116" s="66" t="inlineStr"/>
    </row>
    <row r="117" ht="24" customHeight="1">
      <c r="A117" s="64" t="inlineStr"/>
      <c r="B117" s="64" t="inlineStr"/>
      <c r="C117" s="64" t="inlineStr"/>
      <c r="D117" s="66" t="inlineStr"/>
      <c r="E117" s="66" t="inlineStr"/>
      <c r="F117" s="66" t="inlineStr"/>
      <c r="G117" s="66" t="inlineStr"/>
      <c r="H117" s="66" t="inlineStr"/>
      <c r="I117" s="66" t="inlineStr"/>
      <c r="J117" s="66" t="inlineStr"/>
    </row>
    <row r="118" ht="24" customHeight="1">
      <c r="A118" s="64" t="inlineStr"/>
      <c r="B118" s="64" t="inlineStr"/>
      <c r="C118" s="64" t="inlineStr"/>
      <c r="D118" s="66" t="inlineStr"/>
      <c r="E118" s="66" t="inlineStr"/>
      <c r="F118" s="66" t="inlineStr"/>
      <c r="G118" s="66" t="inlineStr"/>
      <c r="H118" s="66" t="inlineStr"/>
      <c r="I118" s="66" t="inlineStr"/>
      <c r="J118" s="66" t="inlineStr"/>
    </row>
    <row r="119" ht="24" customHeight="1">
      <c r="A119" s="64" t="inlineStr"/>
      <c r="B119" s="64" t="inlineStr"/>
      <c r="C119" s="64" t="inlineStr"/>
      <c r="D119" s="66" t="inlineStr"/>
      <c r="E119" s="66" t="inlineStr"/>
      <c r="F119" s="66" t="inlineStr"/>
      <c r="G119" s="66" t="inlineStr"/>
      <c r="H119" s="66" t="inlineStr"/>
      <c r="I119" s="66" t="inlineStr"/>
      <c r="J119" s="66" t="inlineStr"/>
    </row>
    <row r="120" ht="24" customHeight="1">
      <c r="A120" s="64" t="inlineStr"/>
      <c r="B120" s="64" t="inlineStr"/>
      <c r="C120" s="64" t="inlineStr"/>
      <c r="D120" s="66" t="inlineStr"/>
      <c r="E120" s="66" t="inlineStr"/>
      <c r="F120" s="66" t="inlineStr"/>
      <c r="G120" s="66" t="inlineStr"/>
      <c r="H120" s="66" t="inlineStr"/>
      <c r="I120" s="66" t="inlineStr"/>
      <c r="J120" s="66" t="inlineStr"/>
    </row>
    <row r="121" ht="24" customHeight="1">
      <c r="A121" s="64" t="inlineStr"/>
      <c r="B121" s="64" t="inlineStr"/>
      <c r="C121" s="64" t="inlineStr"/>
      <c r="D121" s="66" t="inlineStr"/>
      <c r="E121" s="66" t="inlineStr"/>
      <c r="F121" s="66" t="inlineStr"/>
      <c r="G121" s="66" t="inlineStr"/>
      <c r="H121" s="66" t="inlineStr"/>
      <c r="I121" s="66" t="inlineStr"/>
      <c r="J121" s="66" t="inlineStr"/>
    </row>
    <row r="122" ht="24" customHeight="1">
      <c r="A122" s="64" t="inlineStr"/>
      <c r="B122" s="64" t="inlineStr"/>
      <c r="C122" s="64" t="inlineStr"/>
      <c r="D122" s="66" t="inlineStr"/>
      <c r="E122" s="66" t="inlineStr"/>
      <c r="F122" s="66" t="inlineStr"/>
      <c r="G122" s="66" t="inlineStr"/>
      <c r="H122" s="66" t="inlineStr"/>
      <c r="I122" s="66" t="inlineStr"/>
      <c r="J122" s="66" t="inlineStr"/>
    </row>
    <row r="123" ht="24" customHeight="1">
      <c r="A123" s="64" t="inlineStr"/>
      <c r="B123" s="64" t="inlineStr"/>
      <c r="C123" s="64" t="inlineStr"/>
      <c r="D123" s="66" t="inlineStr"/>
      <c r="E123" s="66" t="inlineStr"/>
      <c r="F123" s="66" t="inlineStr"/>
      <c r="G123" s="66" t="inlineStr"/>
      <c r="H123" s="66" t="inlineStr"/>
      <c r="I123" s="66" t="inlineStr"/>
      <c r="J123" s="66" t="inlineStr"/>
    </row>
    <row r="124" ht="24" customHeight="1">
      <c r="A124" s="64" t="inlineStr"/>
      <c r="B124" s="64" t="inlineStr"/>
      <c r="C124" s="64" t="inlineStr"/>
      <c r="D124" s="66" t="inlineStr"/>
      <c r="E124" s="66" t="inlineStr"/>
      <c r="F124" s="66" t="inlineStr"/>
      <c r="G124" s="66" t="inlineStr"/>
      <c r="H124" s="66" t="inlineStr"/>
      <c r="I124" s="66" t="inlineStr"/>
      <c r="J124" s="66" t="inlineStr"/>
    </row>
    <row r="125" ht="24" customHeight="1">
      <c r="A125" s="64" t="inlineStr"/>
      <c r="B125" s="64" t="inlineStr"/>
      <c r="C125" s="64" t="inlineStr"/>
      <c r="D125" s="66" t="inlineStr"/>
      <c r="E125" s="66" t="inlineStr"/>
      <c r="F125" s="66" t="inlineStr"/>
      <c r="G125" s="66" t="inlineStr"/>
      <c r="H125" s="66" t="inlineStr"/>
      <c r="I125" s="66" t="inlineStr"/>
      <c r="J125" s="66" t="inlineStr"/>
    </row>
    <row r="126" ht="24" customHeight="1">
      <c r="A126" s="64" t="inlineStr"/>
      <c r="B126" s="64" t="inlineStr"/>
      <c r="C126" s="64" t="inlineStr"/>
      <c r="D126" s="66" t="inlineStr"/>
      <c r="E126" s="66" t="inlineStr"/>
      <c r="F126" s="66" t="inlineStr"/>
      <c r="G126" s="66" t="inlineStr"/>
      <c r="H126" s="66" t="inlineStr"/>
      <c r="I126" s="66" t="inlineStr"/>
      <c r="J126" s="66" t="inlineStr"/>
    </row>
    <row r="127" ht="24" customHeight="1">
      <c r="A127" s="64" t="inlineStr"/>
      <c r="B127" s="64" t="inlineStr"/>
      <c r="C127" s="64" t="inlineStr"/>
      <c r="D127" s="66" t="inlineStr"/>
      <c r="E127" s="66" t="inlineStr"/>
      <c r="F127" s="66" t="inlineStr"/>
      <c r="G127" s="66" t="inlineStr"/>
      <c r="H127" s="66" t="inlineStr"/>
      <c r="I127" s="66" t="inlineStr"/>
      <c r="J127" s="66" t="inlineStr"/>
    </row>
    <row r="128" ht="24" customHeight="1">
      <c r="A128" s="64" t="inlineStr"/>
      <c r="B128" s="64" t="inlineStr"/>
      <c r="C128" s="64" t="inlineStr"/>
      <c r="D128" s="66" t="inlineStr"/>
      <c r="E128" s="66" t="inlineStr"/>
      <c r="F128" s="66" t="inlineStr"/>
      <c r="G128" s="66" t="inlineStr"/>
      <c r="H128" s="66" t="inlineStr"/>
      <c r="I128" s="66" t="inlineStr"/>
      <c r="J128" s="66" t="inlineStr"/>
    </row>
    <row r="129" ht="24" customHeight="1">
      <c r="A129" s="64" t="inlineStr"/>
      <c r="B129" s="64" t="inlineStr"/>
      <c r="C129" s="64" t="inlineStr"/>
      <c r="D129" s="66" t="inlineStr"/>
      <c r="E129" s="66" t="inlineStr"/>
      <c r="F129" s="66" t="inlineStr"/>
      <c r="G129" s="66" t="inlineStr"/>
      <c r="H129" s="66" t="inlineStr"/>
      <c r="I129" s="66" t="inlineStr"/>
      <c r="J129" s="66" t="inlineStr"/>
    </row>
    <row r="130" ht="24" customHeight="1">
      <c r="A130" s="64" t="inlineStr"/>
      <c r="B130" s="64" t="inlineStr"/>
      <c r="C130" s="64" t="inlineStr"/>
      <c r="D130" s="66" t="inlineStr"/>
      <c r="E130" s="66" t="inlineStr"/>
      <c r="F130" s="66" t="inlineStr"/>
      <c r="G130" s="66" t="inlineStr"/>
      <c r="H130" s="66" t="inlineStr"/>
      <c r="I130" s="66" t="inlineStr"/>
      <c r="J130" s="66" t="inlineStr"/>
    </row>
    <row r="131" ht="24" customHeight="1">
      <c r="A131" s="64" t="inlineStr"/>
      <c r="B131" s="64" t="inlineStr"/>
      <c r="C131" s="64" t="inlineStr"/>
      <c r="D131" s="66" t="inlineStr"/>
      <c r="E131" s="66" t="inlineStr"/>
      <c r="F131" s="66" t="inlineStr"/>
      <c r="G131" s="66" t="inlineStr"/>
      <c r="H131" s="66" t="inlineStr"/>
      <c r="I131" s="66" t="inlineStr"/>
      <c r="J131" s="66" t="inlineStr"/>
    </row>
    <row r="132" ht="24" customHeight="1">
      <c r="A132" s="64" t="inlineStr"/>
      <c r="B132" s="64" t="inlineStr"/>
      <c r="C132" s="64" t="inlineStr"/>
      <c r="D132" s="66" t="inlineStr"/>
      <c r="E132" s="66" t="inlineStr"/>
      <c r="F132" s="66" t="inlineStr"/>
      <c r="G132" s="66" t="inlineStr"/>
      <c r="H132" s="66" t="inlineStr"/>
      <c r="I132" s="66" t="inlineStr"/>
      <c r="J132" s="66" t="inlineStr"/>
    </row>
    <row r="133" ht="24" customHeight="1">
      <c r="A133" s="64" t="inlineStr"/>
      <c r="B133" s="64" t="inlineStr"/>
      <c r="C133" s="64" t="inlineStr"/>
      <c r="D133" s="66" t="inlineStr"/>
      <c r="E133" s="66" t="inlineStr"/>
      <c r="F133" s="66" t="inlineStr"/>
      <c r="G133" s="66" t="inlineStr"/>
      <c r="H133" s="66" t="inlineStr"/>
      <c r="I133" s="66" t="inlineStr"/>
      <c r="J133" s="66" t="inlineStr"/>
    </row>
    <row r="134" ht="24" customHeight="1">
      <c r="A134" s="64" t="inlineStr"/>
      <c r="B134" s="64" t="inlineStr"/>
      <c r="C134" s="64" t="inlineStr"/>
      <c r="D134" s="66" t="inlineStr"/>
      <c r="E134" s="66" t="inlineStr"/>
      <c r="F134" s="66" t="inlineStr"/>
      <c r="G134" s="66" t="inlineStr"/>
      <c r="H134" s="66" t="inlineStr"/>
      <c r="I134" s="66" t="inlineStr"/>
      <c r="J134" s="66" t="inlineStr"/>
    </row>
    <row r="135" ht="24" customHeight="1">
      <c r="A135" s="64" t="inlineStr"/>
      <c r="B135" s="64" t="inlineStr"/>
      <c r="C135" s="64" t="inlineStr"/>
      <c r="D135" s="66" t="inlineStr"/>
      <c r="E135" s="66" t="inlineStr"/>
      <c r="F135" s="66" t="inlineStr"/>
      <c r="G135" s="66" t="inlineStr"/>
      <c r="H135" s="66" t="inlineStr"/>
      <c r="I135" s="66" t="inlineStr"/>
      <c r="J135" s="66" t="inlineStr"/>
    </row>
    <row r="136" ht="24" customHeight="1">
      <c r="A136" s="64" t="inlineStr"/>
      <c r="B136" s="64" t="inlineStr"/>
      <c r="C136" s="64" t="inlineStr"/>
      <c r="D136" s="66" t="inlineStr"/>
      <c r="E136" s="66" t="inlineStr"/>
      <c r="F136" s="66" t="inlineStr"/>
      <c r="G136" s="66" t="inlineStr"/>
      <c r="H136" s="66" t="inlineStr"/>
      <c r="I136" s="66" t="inlineStr"/>
      <c r="J136" s="66" t="inlineStr"/>
    </row>
    <row r="137" ht="24" customHeight="1">
      <c r="A137" s="64" t="inlineStr"/>
      <c r="B137" s="64" t="inlineStr"/>
      <c r="C137" s="64" t="inlineStr"/>
      <c r="D137" s="66" t="inlineStr"/>
      <c r="E137" s="66" t="inlineStr"/>
      <c r="F137" s="66" t="inlineStr"/>
      <c r="G137" s="66" t="inlineStr"/>
      <c r="H137" s="66" t="inlineStr"/>
      <c r="I137" s="66" t="inlineStr"/>
      <c r="J137" s="66" t="inlineStr"/>
    </row>
    <row r="138" ht="24" customHeight="1">
      <c r="A138" s="64" t="inlineStr"/>
      <c r="B138" s="64" t="inlineStr"/>
      <c r="C138" s="64" t="inlineStr"/>
      <c r="D138" s="66" t="inlineStr"/>
      <c r="E138" s="66" t="inlineStr"/>
      <c r="F138" s="66" t="inlineStr"/>
      <c r="G138" s="66" t="inlineStr"/>
      <c r="H138" s="66" t="inlineStr"/>
      <c r="I138" s="66" t="inlineStr"/>
      <c r="J138" s="66" t="inlineStr"/>
    </row>
    <row r="139" ht="24" customHeight="1">
      <c r="A139" s="64" t="inlineStr"/>
      <c r="B139" s="64" t="inlineStr"/>
      <c r="C139" s="64" t="inlineStr"/>
      <c r="D139" s="66" t="inlineStr"/>
      <c r="E139" s="66" t="inlineStr"/>
      <c r="F139" s="66" t="inlineStr"/>
      <c r="G139" s="66" t="inlineStr"/>
      <c r="H139" s="66" t="inlineStr"/>
      <c r="I139" s="66" t="inlineStr"/>
      <c r="J139" s="66" t="inlineStr"/>
    </row>
    <row r="140" ht="24" customHeight="1">
      <c r="A140" s="64" t="inlineStr"/>
      <c r="B140" s="64" t="inlineStr"/>
      <c r="C140" s="64" t="inlineStr"/>
      <c r="D140" s="66" t="inlineStr"/>
      <c r="E140" s="66" t="inlineStr"/>
      <c r="F140" s="66" t="inlineStr"/>
      <c r="G140" s="66" t="inlineStr"/>
      <c r="H140" s="66" t="inlineStr"/>
      <c r="I140" s="66" t="inlineStr"/>
      <c r="J140" s="66" t="inlineStr"/>
    </row>
    <row r="141" ht="24" customHeight="1">
      <c r="A141" s="64" t="inlineStr"/>
      <c r="B141" s="64" t="inlineStr"/>
      <c r="C141" s="64" t="inlineStr"/>
      <c r="D141" s="66" t="inlineStr"/>
      <c r="E141" s="66" t="inlineStr"/>
      <c r="F141" s="66" t="inlineStr"/>
      <c r="G141" s="66" t="inlineStr"/>
      <c r="H141" s="66" t="inlineStr"/>
      <c r="I141" s="66" t="inlineStr"/>
      <c r="J141" s="66" t="inlineStr"/>
    </row>
    <row r="142" ht="24" customHeight="1">
      <c r="A142" s="64" t="inlineStr"/>
      <c r="B142" s="64" t="inlineStr"/>
      <c r="C142" s="64" t="inlineStr"/>
      <c r="D142" s="66" t="inlineStr"/>
      <c r="E142" s="66" t="inlineStr"/>
      <c r="F142" s="66" t="inlineStr"/>
      <c r="G142" s="66" t="inlineStr"/>
      <c r="H142" s="66" t="inlineStr"/>
      <c r="I142" s="66" t="inlineStr"/>
      <c r="J142" s="66" t="inlineStr"/>
    </row>
    <row r="143" ht="24" customHeight="1">
      <c r="A143" s="64" t="inlineStr"/>
      <c r="B143" s="64" t="inlineStr"/>
      <c r="C143" s="64" t="inlineStr"/>
      <c r="D143" s="66" t="inlineStr"/>
      <c r="E143" s="66" t="inlineStr"/>
      <c r="F143" s="66" t="inlineStr"/>
      <c r="G143" s="66" t="inlineStr"/>
      <c r="H143" s="66" t="inlineStr"/>
      <c r="I143" s="66" t="inlineStr"/>
      <c r="J143" s="66" t="inlineStr"/>
    </row>
    <row r="144" ht="24" customHeight="1">
      <c r="A144" s="64" t="inlineStr"/>
      <c r="B144" s="64" t="inlineStr"/>
      <c r="C144" s="64" t="inlineStr"/>
      <c r="D144" s="66" t="inlineStr"/>
      <c r="E144" s="66" t="inlineStr"/>
      <c r="F144" s="66" t="inlineStr"/>
      <c r="G144" s="66" t="inlineStr"/>
      <c r="H144" s="66" t="inlineStr"/>
      <c r="I144" s="66" t="inlineStr"/>
      <c r="J144" s="66" t="inlineStr"/>
    </row>
    <row r="145" ht="24" customHeight="1">
      <c r="A145" s="64" t="inlineStr"/>
      <c r="B145" s="64" t="inlineStr"/>
      <c r="C145" s="64" t="inlineStr"/>
      <c r="D145" s="66" t="inlineStr"/>
      <c r="E145" s="66" t="inlineStr"/>
      <c r="F145" s="66" t="inlineStr"/>
      <c r="G145" s="66" t="inlineStr"/>
      <c r="H145" s="66" t="inlineStr"/>
      <c r="I145" s="66" t="inlineStr"/>
      <c r="J145" s="66" t="inlineStr"/>
    </row>
    <row r="146" ht="24" customHeight="1">
      <c r="A146" s="64" t="inlineStr"/>
      <c r="B146" s="64" t="inlineStr"/>
      <c r="C146" s="64" t="inlineStr"/>
      <c r="D146" s="66" t="inlineStr"/>
      <c r="E146" s="66" t="inlineStr"/>
      <c r="F146" s="66" t="inlineStr"/>
      <c r="G146" s="66" t="inlineStr"/>
      <c r="H146" s="66" t="inlineStr"/>
      <c r="I146" s="66" t="inlineStr"/>
      <c r="J146" s="66" t="inlineStr"/>
    </row>
    <row r="147" ht="24" customHeight="1">
      <c r="A147" s="64" t="inlineStr"/>
      <c r="B147" s="64" t="inlineStr"/>
      <c r="C147" s="64" t="inlineStr"/>
      <c r="D147" s="66" t="inlineStr"/>
      <c r="E147" s="66" t="inlineStr"/>
      <c r="F147" s="66" t="inlineStr"/>
      <c r="G147" s="66" t="inlineStr"/>
      <c r="H147" s="66" t="inlineStr"/>
      <c r="I147" s="66" t="inlineStr"/>
      <c r="J147" s="66" t="inlineStr"/>
    </row>
    <row r="148" ht="24" customHeight="1">
      <c r="A148" s="64" t="inlineStr"/>
      <c r="B148" s="64" t="inlineStr"/>
      <c r="C148" s="64" t="inlineStr"/>
      <c r="D148" s="66" t="inlineStr"/>
      <c r="E148" s="66" t="inlineStr"/>
      <c r="F148" s="66" t="inlineStr"/>
      <c r="G148" s="66" t="inlineStr"/>
      <c r="H148" s="66" t="inlineStr"/>
      <c r="I148" s="66" t="inlineStr"/>
      <c r="J148" s="66" t="inlineStr"/>
    </row>
    <row r="149" ht="24" customHeight="1">
      <c r="A149" s="64" t="inlineStr"/>
      <c r="B149" s="64" t="inlineStr"/>
      <c r="C149" s="64" t="inlineStr"/>
      <c r="D149" s="66" t="inlineStr"/>
      <c r="E149" s="66" t="inlineStr"/>
      <c r="F149" s="66" t="inlineStr"/>
      <c r="G149" s="66" t="inlineStr"/>
      <c r="H149" s="66" t="inlineStr"/>
      <c r="I149" s="66" t="inlineStr"/>
      <c r="J149" s="66" t="inlineStr"/>
    </row>
    <row r="150" ht="24" customHeight="1">
      <c r="A150" s="64" t="inlineStr"/>
      <c r="B150" s="64" t="inlineStr"/>
      <c r="C150" s="64" t="inlineStr"/>
      <c r="D150" s="66" t="inlineStr"/>
      <c r="E150" s="66" t="inlineStr"/>
      <c r="F150" s="66" t="inlineStr"/>
      <c r="G150" s="66" t="inlineStr"/>
      <c r="H150" s="66" t="inlineStr"/>
      <c r="I150" s="66" t="inlineStr"/>
      <c r="J150" s="66" t="inlineStr"/>
    </row>
    <row r="151" ht="24" customHeight="1">
      <c r="A151" s="64" t="inlineStr"/>
      <c r="B151" s="64" t="inlineStr"/>
      <c r="C151" s="64" t="inlineStr"/>
      <c r="D151" s="66" t="inlineStr"/>
      <c r="E151" s="66" t="inlineStr"/>
      <c r="F151" s="66" t="inlineStr"/>
      <c r="G151" s="66" t="inlineStr"/>
      <c r="H151" s="66" t="inlineStr"/>
      <c r="I151" s="66" t="inlineStr"/>
      <c r="J151" s="66" t="inlineStr"/>
    </row>
    <row r="152" ht="24" customHeight="1">
      <c r="A152" s="64" t="inlineStr"/>
      <c r="B152" s="64" t="inlineStr"/>
      <c r="C152" s="64" t="inlineStr"/>
      <c r="D152" s="66" t="inlineStr"/>
      <c r="E152" s="66" t="inlineStr"/>
      <c r="F152" s="66" t="inlineStr"/>
      <c r="G152" s="66" t="inlineStr"/>
      <c r="H152" s="66" t="inlineStr"/>
      <c r="I152" s="66" t="inlineStr"/>
      <c r="J152" s="66" t="inlineStr"/>
    </row>
    <row r="153" ht="24" customHeight="1">
      <c r="A153" s="64" t="inlineStr"/>
      <c r="B153" s="64" t="inlineStr"/>
      <c r="C153" s="64" t="inlineStr"/>
      <c r="D153" s="66" t="inlineStr"/>
      <c r="E153" s="66" t="inlineStr"/>
      <c r="F153" s="66" t="inlineStr"/>
      <c r="G153" s="66" t="inlineStr"/>
      <c r="H153" s="66" t="inlineStr"/>
      <c r="I153" s="66" t="inlineStr"/>
      <c r="J153" s="66" t="inlineStr"/>
    </row>
    <row r="154" ht="24" customHeight="1">
      <c r="A154" s="64" t="inlineStr"/>
      <c r="B154" s="64" t="inlineStr"/>
      <c r="C154" s="64" t="inlineStr"/>
      <c r="D154" s="66" t="inlineStr"/>
      <c r="E154" s="66" t="inlineStr"/>
      <c r="F154" s="66" t="inlineStr"/>
      <c r="G154" s="66" t="inlineStr"/>
      <c r="H154" s="66" t="inlineStr"/>
      <c r="I154" s="66" t="inlineStr"/>
      <c r="J154" s="66" t="inlineStr"/>
    </row>
    <row r="155" ht="24" customHeight="1">
      <c r="A155" s="64" t="inlineStr"/>
      <c r="B155" s="64" t="inlineStr"/>
      <c r="C155" s="64" t="inlineStr"/>
      <c r="D155" s="66" t="inlineStr"/>
      <c r="E155" s="66" t="inlineStr"/>
      <c r="F155" s="66" t="inlineStr"/>
      <c r="G155" s="66" t="inlineStr"/>
      <c r="H155" s="66" t="inlineStr"/>
      <c r="I155" s="66" t="inlineStr"/>
      <c r="J155" s="66" t="inlineStr"/>
    </row>
    <row r="156" ht="24" customHeight="1">
      <c r="A156" s="64" t="inlineStr"/>
      <c r="B156" s="64" t="inlineStr"/>
      <c r="C156" s="64" t="inlineStr"/>
      <c r="D156" s="66" t="inlineStr"/>
      <c r="E156" s="66" t="inlineStr"/>
      <c r="F156" s="66" t="inlineStr"/>
      <c r="G156" s="66" t="inlineStr"/>
      <c r="H156" s="66" t="inlineStr"/>
      <c r="I156" s="66" t="inlineStr"/>
      <c r="J156" s="66" t="inlineStr"/>
    </row>
    <row r="157" ht="24" customHeight="1">
      <c r="A157" s="64" t="inlineStr"/>
      <c r="B157" s="64" t="inlineStr"/>
      <c r="C157" s="64" t="inlineStr"/>
      <c r="D157" s="66" t="inlineStr"/>
      <c r="E157" s="66" t="inlineStr"/>
      <c r="F157" s="66" t="inlineStr"/>
      <c r="G157" s="66" t="inlineStr"/>
      <c r="H157" s="66" t="inlineStr"/>
      <c r="I157" s="66" t="inlineStr"/>
      <c r="J157" s="66" t="inlineStr"/>
    </row>
    <row r="158" ht="24" customHeight="1">
      <c r="A158" s="64" t="inlineStr"/>
      <c r="B158" s="64" t="inlineStr"/>
      <c r="C158" s="64" t="inlineStr"/>
      <c r="D158" s="66" t="inlineStr"/>
      <c r="E158" s="66" t="inlineStr"/>
      <c r="F158" s="66" t="inlineStr"/>
      <c r="G158" s="66" t="inlineStr"/>
      <c r="H158" s="66" t="inlineStr"/>
      <c r="I158" s="66" t="inlineStr"/>
      <c r="J158" s="66" t="inlineStr"/>
    </row>
    <row r="159" ht="24" customHeight="1">
      <c r="A159" s="64" t="inlineStr"/>
      <c r="B159" s="64" t="inlineStr"/>
      <c r="C159" s="64" t="inlineStr"/>
      <c r="D159" s="66" t="inlineStr"/>
      <c r="E159" s="66" t="inlineStr"/>
      <c r="F159" s="66" t="inlineStr"/>
      <c r="G159" s="66" t="inlineStr"/>
      <c r="H159" s="66" t="inlineStr"/>
      <c r="I159" s="66" t="inlineStr"/>
      <c r="J159" s="66" t="inlineStr"/>
    </row>
    <row r="160" ht="24" customHeight="1">
      <c r="A160" s="64" t="inlineStr"/>
      <c r="B160" s="64" t="inlineStr"/>
      <c r="C160" s="64" t="inlineStr"/>
      <c r="D160" s="66" t="inlineStr"/>
      <c r="E160" s="66" t="inlineStr"/>
      <c r="F160" s="66" t="inlineStr"/>
      <c r="G160" s="66" t="inlineStr"/>
      <c r="H160" s="66" t="inlineStr"/>
      <c r="I160" s="66" t="inlineStr"/>
      <c r="J160" s="66" t="inlineStr"/>
    </row>
    <row r="161" ht="24" customHeight="1">
      <c r="A161" s="64" t="inlineStr"/>
      <c r="B161" s="64" t="inlineStr"/>
      <c r="C161" s="64" t="inlineStr"/>
      <c r="D161" s="66" t="inlineStr"/>
      <c r="E161" s="66" t="inlineStr"/>
      <c r="F161" s="66" t="inlineStr"/>
      <c r="G161" s="66" t="inlineStr"/>
      <c r="H161" s="66" t="inlineStr"/>
      <c r="I161" s="66" t="inlineStr"/>
      <c r="J161" s="66" t="inlineStr"/>
    </row>
    <row r="162" ht="24" customHeight="1">
      <c r="A162" s="64" t="inlineStr"/>
      <c r="B162" s="64" t="inlineStr"/>
      <c r="C162" s="64" t="inlineStr"/>
      <c r="D162" s="66" t="inlineStr"/>
      <c r="E162" s="66" t="inlineStr"/>
      <c r="F162" s="66" t="inlineStr"/>
      <c r="G162" s="66" t="inlineStr"/>
      <c r="H162" s="66" t="inlineStr"/>
      <c r="I162" s="66" t="inlineStr"/>
      <c r="J162" s="66" t="inlineStr"/>
    </row>
    <row r="163" ht="24" customHeight="1">
      <c r="A163" s="64" t="inlineStr"/>
      <c r="B163" s="64" t="inlineStr"/>
      <c r="C163" s="64" t="inlineStr"/>
      <c r="D163" s="66" t="inlineStr"/>
      <c r="E163" s="66" t="inlineStr"/>
      <c r="F163" s="66" t="inlineStr"/>
      <c r="G163" s="66" t="inlineStr"/>
      <c r="H163" s="66" t="inlineStr"/>
      <c r="I163" s="66" t="inlineStr"/>
      <c r="J163" s="66" t="inlineStr"/>
    </row>
    <row r="164" ht="24" customHeight="1">
      <c r="A164" s="64" t="inlineStr"/>
      <c r="B164" s="64" t="inlineStr"/>
      <c r="C164" s="64" t="inlineStr"/>
      <c r="D164" s="66" t="inlineStr"/>
      <c r="E164" s="66" t="inlineStr"/>
      <c r="F164" s="66" t="inlineStr"/>
      <c r="G164" s="66" t="inlineStr"/>
      <c r="H164" s="66" t="inlineStr"/>
      <c r="I164" s="66" t="inlineStr"/>
      <c r="J164" s="66" t="inlineStr"/>
    </row>
    <row r="165" ht="24" customHeight="1">
      <c r="A165" s="64" t="inlineStr"/>
      <c r="B165" s="64" t="inlineStr"/>
      <c r="C165" s="64" t="inlineStr"/>
      <c r="D165" s="66" t="inlineStr"/>
      <c r="E165" s="66" t="inlineStr"/>
      <c r="F165" s="66" t="inlineStr"/>
      <c r="G165" s="66" t="inlineStr"/>
      <c r="H165" s="66" t="inlineStr"/>
      <c r="I165" s="66" t="inlineStr"/>
      <c r="J165" s="66" t="inlineStr"/>
    </row>
    <row r="166" ht="24" customHeight="1">
      <c r="A166" s="64" t="inlineStr"/>
      <c r="B166" s="64" t="inlineStr"/>
      <c r="C166" s="64" t="inlineStr"/>
      <c r="D166" s="66" t="inlineStr"/>
      <c r="E166" s="66" t="inlineStr"/>
      <c r="F166" s="66" t="inlineStr"/>
      <c r="G166" s="66" t="inlineStr"/>
      <c r="H166" s="66" t="inlineStr"/>
      <c r="I166" s="66" t="inlineStr"/>
      <c r="J166" s="66" t="inlineStr"/>
    </row>
    <row r="167" ht="24" customHeight="1">
      <c r="A167" s="64" t="inlineStr"/>
      <c r="B167" s="64" t="inlineStr"/>
      <c r="C167" s="64" t="inlineStr"/>
      <c r="D167" s="66" t="inlineStr"/>
      <c r="E167" s="66" t="inlineStr"/>
      <c r="F167" s="66" t="inlineStr"/>
      <c r="G167" s="66" t="inlineStr"/>
      <c r="H167" s="66" t="inlineStr"/>
      <c r="I167" s="66" t="inlineStr"/>
      <c r="J167" s="66" t="inlineStr"/>
    </row>
    <row r="168" ht="24" customHeight="1">
      <c r="A168" s="64" t="inlineStr"/>
      <c r="B168" s="64" t="inlineStr"/>
      <c r="C168" s="64" t="inlineStr"/>
      <c r="D168" s="66" t="inlineStr"/>
      <c r="E168" s="66" t="inlineStr"/>
      <c r="F168" s="66" t="inlineStr"/>
      <c r="G168" s="66" t="inlineStr"/>
      <c r="H168" s="66" t="inlineStr"/>
      <c r="I168" s="66" t="inlineStr"/>
      <c r="J168" s="66" t="inlineStr"/>
    </row>
    <row r="169" ht="24" customHeight="1">
      <c r="A169" s="64" t="inlineStr"/>
      <c r="B169" s="64" t="inlineStr"/>
      <c r="C169" s="64" t="inlineStr"/>
      <c r="D169" s="66" t="inlineStr"/>
      <c r="E169" s="66" t="inlineStr"/>
      <c r="F169" s="66" t="inlineStr"/>
      <c r="G169" s="66" t="inlineStr"/>
      <c r="H169" s="66" t="inlineStr"/>
      <c r="I169" s="66" t="inlineStr"/>
      <c r="J169" s="66" t="inlineStr"/>
    </row>
    <row r="170" ht="24" customHeight="1">
      <c r="A170" s="64" t="inlineStr"/>
      <c r="B170" s="64" t="inlineStr"/>
      <c r="C170" s="64" t="inlineStr"/>
      <c r="D170" s="66" t="inlineStr"/>
      <c r="E170" s="66" t="inlineStr"/>
      <c r="F170" s="66" t="inlineStr"/>
      <c r="G170" s="66" t="inlineStr"/>
      <c r="H170" s="66" t="inlineStr"/>
      <c r="I170" s="66" t="inlineStr"/>
      <c r="J170" s="66" t="inlineStr"/>
    </row>
    <row r="171" ht="24" customHeight="1">
      <c r="A171" s="64" t="inlineStr"/>
      <c r="B171" s="64" t="inlineStr"/>
      <c r="C171" s="64" t="inlineStr"/>
      <c r="D171" s="66" t="inlineStr"/>
      <c r="E171" s="66" t="inlineStr"/>
      <c r="F171" s="66" t="inlineStr"/>
      <c r="G171" s="66" t="inlineStr"/>
      <c r="H171" s="66" t="inlineStr"/>
      <c r="I171" s="66" t="inlineStr"/>
      <c r="J171" s="66" t="inlineStr"/>
    </row>
    <row r="172" ht="24" customHeight="1">
      <c r="A172" s="64" t="inlineStr"/>
      <c r="B172" s="64" t="inlineStr"/>
      <c r="C172" s="64" t="inlineStr"/>
      <c r="D172" s="66" t="inlineStr"/>
      <c r="E172" s="66" t="inlineStr"/>
      <c r="F172" s="66" t="inlineStr"/>
      <c r="G172" s="66" t="inlineStr"/>
      <c r="H172" s="66" t="inlineStr"/>
      <c r="I172" s="66" t="inlineStr"/>
      <c r="J172" s="66" t="inlineStr"/>
    </row>
    <row r="173" ht="24" customHeight="1">
      <c r="A173" s="64" t="inlineStr"/>
      <c r="B173" s="64" t="inlineStr"/>
      <c r="C173" s="64" t="inlineStr"/>
      <c r="D173" s="66" t="inlineStr"/>
      <c r="E173" s="66" t="inlineStr"/>
      <c r="F173" s="66" t="inlineStr"/>
      <c r="G173" s="66" t="inlineStr"/>
      <c r="H173" s="66" t="inlineStr"/>
      <c r="I173" s="66" t="inlineStr"/>
      <c r="J173" s="66" t="inlineStr"/>
    </row>
    <row r="174" ht="24" customHeight="1">
      <c r="A174" s="64" t="inlineStr"/>
      <c r="B174" s="64" t="inlineStr"/>
      <c r="C174" s="64" t="inlineStr"/>
      <c r="D174" s="66" t="inlineStr"/>
      <c r="E174" s="66" t="inlineStr"/>
      <c r="F174" s="66" t="inlineStr"/>
      <c r="G174" s="66" t="inlineStr"/>
      <c r="H174" s="66" t="inlineStr"/>
      <c r="I174" s="66" t="inlineStr"/>
      <c r="J174" s="66" t="inlineStr"/>
    </row>
    <row r="175" ht="24" customHeight="1">
      <c r="A175" s="64" t="inlineStr"/>
      <c r="B175" s="64" t="inlineStr"/>
      <c r="C175" s="64" t="inlineStr"/>
      <c r="D175" s="66" t="inlineStr"/>
      <c r="E175" s="66" t="inlineStr"/>
      <c r="F175" s="66" t="inlineStr"/>
      <c r="G175" s="66" t="inlineStr"/>
      <c r="H175" s="66" t="inlineStr"/>
      <c r="I175" s="66" t="inlineStr"/>
      <c r="J175" s="66" t="inlineStr"/>
    </row>
    <row r="176" ht="24" customHeight="1">
      <c r="A176" s="64" t="inlineStr"/>
      <c r="B176" s="64" t="inlineStr"/>
      <c r="C176" s="64" t="inlineStr"/>
      <c r="D176" s="66" t="inlineStr"/>
      <c r="E176" s="66" t="inlineStr"/>
      <c r="F176" s="66" t="inlineStr"/>
      <c r="G176" s="66" t="inlineStr"/>
      <c r="H176" s="66" t="inlineStr"/>
      <c r="I176" s="66" t="inlineStr"/>
      <c r="J176" s="66" t="inlineStr"/>
    </row>
    <row r="177" ht="24" customHeight="1">
      <c r="A177" s="64" t="inlineStr"/>
      <c r="B177" s="64" t="inlineStr"/>
      <c r="C177" s="64" t="inlineStr"/>
      <c r="D177" s="66" t="inlineStr"/>
      <c r="E177" s="66" t="inlineStr"/>
      <c r="F177" s="66" t="inlineStr"/>
      <c r="G177" s="66" t="inlineStr"/>
      <c r="H177" s="66" t="inlineStr"/>
      <c r="I177" s="66" t="inlineStr"/>
      <c r="J177" s="66" t="inlineStr"/>
    </row>
    <row r="178" ht="24" customHeight="1">
      <c r="A178" s="64" t="inlineStr"/>
      <c r="B178" s="64" t="inlineStr"/>
      <c r="C178" s="64" t="inlineStr"/>
      <c r="D178" s="66" t="inlineStr"/>
      <c r="E178" s="66" t="inlineStr"/>
      <c r="F178" s="66" t="inlineStr"/>
      <c r="G178" s="66" t="inlineStr"/>
      <c r="H178" s="66" t="inlineStr"/>
      <c r="I178" s="66" t="inlineStr"/>
      <c r="J178" s="66" t="inlineStr"/>
    </row>
    <row r="179" ht="24" customHeight="1">
      <c r="A179" s="64" t="inlineStr"/>
      <c r="B179" s="64" t="inlineStr"/>
      <c r="C179" s="64" t="inlineStr"/>
      <c r="D179" s="66" t="inlineStr"/>
      <c r="E179" s="66" t="inlineStr"/>
      <c r="F179" s="66" t="inlineStr"/>
      <c r="G179" s="66" t="inlineStr"/>
      <c r="H179" s="66" t="inlineStr"/>
      <c r="I179" s="66" t="inlineStr"/>
      <c r="J179" s="66" t="inlineStr"/>
    </row>
    <row r="180" ht="24" customHeight="1">
      <c r="A180" s="64" t="inlineStr"/>
      <c r="B180" s="64" t="inlineStr"/>
      <c r="C180" s="64" t="inlineStr"/>
      <c r="D180" s="66" t="inlineStr"/>
      <c r="E180" s="66" t="inlineStr"/>
      <c r="F180" s="66" t="inlineStr"/>
      <c r="G180" s="66" t="inlineStr"/>
      <c r="H180" s="66" t="inlineStr"/>
      <c r="I180" s="66" t="inlineStr"/>
      <c r="J180" s="66" t="inlineStr"/>
    </row>
    <row r="181" ht="24" customHeight="1">
      <c r="A181" s="64" t="inlineStr"/>
      <c r="B181" s="64" t="inlineStr"/>
      <c r="C181" s="64" t="inlineStr"/>
      <c r="D181" s="66" t="inlineStr"/>
      <c r="E181" s="66" t="inlineStr"/>
      <c r="F181" s="66" t="inlineStr"/>
      <c r="G181" s="66" t="inlineStr"/>
      <c r="H181" s="66" t="inlineStr"/>
      <c r="I181" s="66" t="inlineStr"/>
      <c r="J181" s="66" t="inlineStr"/>
    </row>
    <row r="182" ht="24" customHeight="1">
      <c r="A182" s="64" t="inlineStr"/>
      <c r="B182" s="64" t="inlineStr"/>
      <c r="C182" s="64" t="inlineStr"/>
      <c r="D182" s="66" t="inlineStr"/>
      <c r="E182" s="66" t="inlineStr"/>
      <c r="F182" s="66" t="inlineStr"/>
      <c r="G182" s="66" t="inlineStr"/>
      <c r="H182" s="66" t="inlineStr"/>
      <c r="I182" s="66" t="inlineStr"/>
      <c r="J182" s="66" t="inlineStr"/>
    </row>
    <row r="183" ht="24" customHeight="1">
      <c r="A183" s="64" t="inlineStr"/>
      <c r="B183" s="64" t="inlineStr"/>
      <c r="C183" s="64" t="inlineStr"/>
      <c r="D183" s="66" t="inlineStr"/>
      <c r="E183" s="66" t="inlineStr"/>
      <c r="F183" s="66" t="inlineStr"/>
      <c r="G183" s="66" t="inlineStr"/>
      <c r="H183" s="66" t="inlineStr"/>
      <c r="I183" s="66" t="inlineStr"/>
      <c r="J183" s="66" t="inlineStr"/>
    </row>
    <row r="184" ht="24" customHeight="1">
      <c r="A184" s="64" t="inlineStr"/>
      <c r="B184" s="64" t="inlineStr"/>
      <c r="C184" s="64" t="inlineStr"/>
      <c r="D184" s="66" t="inlineStr"/>
      <c r="E184" s="66" t="inlineStr"/>
      <c r="F184" s="66" t="inlineStr"/>
      <c r="G184" s="66" t="inlineStr"/>
      <c r="H184" s="66" t="inlineStr"/>
      <c r="I184" s="66" t="inlineStr"/>
      <c r="J184" s="66" t="inlineStr"/>
    </row>
    <row r="185" ht="24" customHeight="1">
      <c r="A185" s="64" t="inlineStr"/>
      <c r="B185" s="64" t="inlineStr"/>
      <c r="C185" s="64" t="inlineStr"/>
      <c r="D185" s="66" t="inlineStr"/>
      <c r="E185" s="66" t="inlineStr"/>
      <c r="F185" s="66" t="inlineStr"/>
      <c r="G185" s="66" t="inlineStr"/>
      <c r="H185" s="66" t="inlineStr"/>
      <c r="I185" s="66" t="inlineStr"/>
      <c r="J185" s="66" t="inlineStr"/>
    </row>
    <row r="186" ht="24" customHeight="1">
      <c r="A186" s="64" t="inlineStr"/>
      <c r="B186" s="64" t="inlineStr"/>
      <c r="C186" s="64" t="inlineStr"/>
      <c r="D186" s="66" t="inlineStr"/>
      <c r="E186" s="66" t="inlineStr"/>
      <c r="F186" s="66" t="inlineStr"/>
      <c r="G186" s="66" t="inlineStr"/>
      <c r="H186" s="66" t="inlineStr"/>
      <c r="I186" s="66" t="inlineStr"/>
      <c r="J186" s="66" t="inlineStr"/>
    </row>
    <row r="187" ht="24" customHeight="1">
      <c r="A187" s="64" t="inlineStr"/>
      <c r="B187" s="64" t="inlineStr"/>
      <c r="C187" s="64" t="inlineStr"/>
      <c r="D187" s="66" t="inlineStr"/>
      <c r="E187" s="66" t="inlineStr"/>
      <c r="F187" s="66" t="inlineStr"/>
      <c r="G187" s="66" t="inlineStr"/>
      <c r="H187" s="66" t="inlineStr"/>
      <c r="I187" s="66" t="inlineStr"/>
      <c r="J187" s="66" t="inlineStr"/>
    </row>
    <row r="188" ht="24" customHeight="1">
      <c r="A188" s="64" t="inlineStr"/>
      <c r="B188" s="64" t="inlineStr"/>
      <c r="C188" s="64" t="inlineStr"/>
      <c r="D188" s="66" t="inlineStr"/>
      <c r="E188" s="66" t="inlineStr"/>
      <c r="F188" s="66" t="inlineStr"/>
      <c r="G188" s="66" t="inlineStr"/>
      <c r="H188" s="66" t="inlineStr"/>
      <c r="I188" s="66" t="inlineStr"/>
      <c r="J188" s="66" t="inlineStr"/>
    </row>
    <row r="189" ht="24" customHeight="1">
      <c r="A189" s="64" t="inlineStr"/>
      <c r="B189" s="64" t="inlineStr"/>
      <c r="C189" s="64" t="inlineStr"/>
      <c r="D189" s="66" t="inlineStr"/>
      <c r="E189" s="66" t="inlineStr"/>
      <c r="F189" s="66" t="inlineStr"/>
      <c r="G189" s="66" t="inlineStr"/>
      <c r="H189" s="66" t="inlineStr"/>
      <c r="I189" s="66" t="inlineStr"/>
      <c r="J189" s="66" t="inlineStr"/>
    </row>
    <row r="190" ht="24" customHeight="1">
      <c r="A190" s="64" t="inlineStr"/>
      <c r="B190" s="64" t="inlineStr"/>
      <c r="C190" s="64" t="inlineStr"/>
      <c r="D190" s="66" t="inlineStr"/>
      <c r="E190" s="66" t="inlineStr"/>
      <c r="F190" s="66" t="inlineStr"/>
      <c r="G190" s="66" t="inlineStr"/>
      <c r="H190" s="66" t="inlineStr"/>
      <c r="I190" s="66" t="inlineStr"/>
      <c r="J190" s="66" t="inlineStr"/>
    </row>
    <row r="191" ht="24" customHeight="1">
      <c r="A191" s="64" t="inlineStr"/>
      <c r="B191" s="64" t="inlineStr"/>
      <c r="C191" s="64" t="inlineStr"/>
      <c r="D191" s="66" t="inlineStr"/>
      <c r="E191" s="66" t="inlineStr"/>
      <c r="F191" s="66" t="inlineStr"/>
      <c r="G191" s="66" t="inlineStr"/>
      <c r="H191" s="66" t="inlineStr"/>
      <c r="I191" s="66" t="inlineStr"/>
      <c r="J191" s="66" t="inlineStr"/>
    </row>
    <row r="192" ht="24" customHeight="1">
      <c r="A192" s="64" t="inlineStr"/>
      <c r="B192" s="64" t="inlineStr"/>
      <c r="C192" s="64" t="inlineStr"/>
      <c r="D192" s="66" t="inlineStr"/>
      <c r="E192" s="66" t="inlineStr"/>
      <c r="F192" s="66" t="inlineStr"/>
      <c r="G192" s="66" t="inlineStr"/>
      <c r="H192" s="66" t="inlineStr"/>
      <c r="I192" s="66" t="inlineStr"/>
      <c r="J192" s="66" t="inlineStr"/>
    </row>
    <row r="193" ht="24" customHeight="1">
      <c r="A193" s="64" t="inlineStr"/>
      <c r="B193" s="64" t="inlineStr"/>
      <c r="C193" s="64" t="inlineStr"/>
      <c r="D193" s="66" t="inlineStr"/>
      <c r="E193" s="66" t="inlineStr"/>
      <c r="F193" s="66" t="inlineStr"/>
      <c r="G193" s="66" t="inlineStr"/>
      <c r="H193" s="66" t="inlineStr"/>
      <c r="I193" s="66" t="inlineStr"/>
      <c r="J193" s="66" t="inlineStr"/>
    </row>
    <row r="194" ht="24" customHeight="1">
      <c r="A194" s="64" t="inlineStr"/>
      <c r="B194" s="64" t="inlineStr"/>
      <c r="C194" s="64" t="inlineStr"/>
      <c r="D194" s="66" t="inlineStr"/>
      <c r="E194" s="66" t="inlineStr"/>
      <c r="F194" s="66" t="inlineStr"/>
      <c r="G194" s="66" t="inlineStr"/>
      <c r="H194" s="66" t="inlineStr"/>
      <c r="I194" s="66" t="inlineStr"/>
      <c r="J194" s="66" t="inlineStr"/>
    </row>
    <row r="195" ht="24" customHeight="1">
      <c r="A195" s="64" t="inlineStr"/>
      <c r="B195" s="64" t="inlineStr"/>
      <c r="C195" s="64" t="inlineStr"/>
      <c r="D195" s="66" t="inlineStr"/>
      <c r="E195" s="66" t="inlineStr"/>
      <c r="F195" s="66" t="inlineStr"/>
      <c r="G195" s="66" t="inlineStr"/>
      <c r="H195" s="66" t="inlineStr"/>
      <c r="I195" s="66" t="inlineStr"/>
      <c r="J195" s="66" t="inlineStr"/>
    </row>
    <row r="196" ht="24" customHeight="1">
      <c r="A196" s="64" t="inlineStr"/>
      <c r="B196" s="64" t="inlineStr"/>
      <c r="C196" s="64" t="inlineStr"/>
      <c r="D196" s="66" t="inlineStr"/>
      <c r="E196" s="66" t="inlineStr"/>
      <c r="F196" s="66" t="inlineStr"/>
      <c r="G196" s="66" t="inlineStr"/>
      <c r="H196" s="66" t="inlineStr"/>
      <c r="I196" s="66" t="inlineStr"/>
      <c r="J196" s="66" t="inlineStr"/>
    </row>
    <row r="197" ht="24" customHeight="1">
      <c r="A197" s="64" t="inlineStr"/>
      <c r="B197" s="64" t="inlineStr"/>
      <c r="C197" s="64" t="inlineStr"/>
      <c r="D197" s="66" t="inlineStr"/>
      <c r="E197" s="66" t="inlineStr"/>
      <c r="F197" s="66" t="inlineStr"/>
      <c r="G197" s="66" t="inlineStr"/>
      <c r="H197" s="66" t="inlineStr"/>
      <c r="I197" s="66" t="inlineStr"/>
      <c r="J197" s="66" t="inlineStr"/>
    </row>
    <row r="198" ht="24" customHeight="1">
      <c r="A198" s="64" t="inlineStr"/>
      <c r="B198" s="64" t="inlineStr"/>
      <c r="C198" s="64" t="inlineStr"/>
      <c r="D198" s="66" t="inlineStr"/>
      <c r="E198" s="66" t="inlineStr"/>
      <c r="F198" s="66" t="inlineStr"/>
      <c r="G198" s="66" t="inlineStr"/>
      <c r="H198" s="66" t="inlineStr"/>
      <c r="I198" s="66" t="inlineStr"/>
      <c r="J198" s="66" t="inlineStr"/>
    </row>
    <row r="199" ht="24" customHeight="1">
      <c r="A199" s="64" t="inlineStr"/>
      <c r="B199" s="64" t="inlineStr"/>
      <c r="C199" s="64" t="inlineStr"/>
      <c r="D199" s="66" t="inlineStr"/>
      <c r="E199" s="66" t="inlineStr"/>
      <c r="F199" s="66" t="inlineStr"/>
      <c r="G199" s="66" t="inlineStr"/>
      <c r="H199" s="66" t="inlineStr"/>
      <c r="I199" s="66" t="inlineStr"/>
      <c r="J199" s="66" t="inlineStr"/>
    </row>
    <row r="200" ht="24" customHeight="1">
      <c r="A200" s="64" t="inlineStr"/>
      <c r="B200" s="64" t="inlineStr"/>
      <c r="C200" s="64" t="inlineStr"/>
      <c r="D200" s="66" t="inlineStr"/>
      <c r="E200" s="66" t="inlineStr"/>
      <c r="F200" s="66" t="inlineStr"/>
      <c r="G200" s="66" t="inlineStr"/>
      <c r="H200" s="66" t="inlineStr"/>
      <c r="I200" s="66" t="inlineStr"/>
      <c r="J200" s="66" t="inlineStr"/>
    </row>
    <row r="201" ht="24" customHeight="1">
      <c r="A201" s="64" t="inlineStr"/>
      <c r="B201" s="64" t="inlineStr"/>
      <c r="C201" s="64" t="inlineStr"/>
      <c r="D201" s="66" t="inlineStr"/>
      <c r="E201" s="66" t="inlineStr"/>
      <c r="F201" s="66" t="inlineStr"/>
      <c r="G201" s="66" t="inlineStr"/>
      <c r="H201" s="66" t="inlineStr"/>
      <c r="I201" s="66" t="inlineStr"/>
      <c r="J201" s="66" t="inlineStr"/>
    </row>
    <row r="202" ht="24" customHeight="1">
      <c r="A202" s="64" t="inlineStr"/>
      <c r="B202" s="64" t="inlineStr"/>
      <c r="C202" s="64" t="inlineStr"/>
      <c r="D202" s="66" t="inlineStr"/>
      <c r="E202" s="66" t="inlineStr"/>
      <c r="F202" s="66" t="inlineStr"/>
      <c r="G202" s="66" t="inlineStr"/>
      <c r="H202" s="66" t="inlineStr"/>
      <c r="I202" s="66" t="inlineStr"/>
      <c r="J202" s="66" t="inlineStr"/>
    </row>
    <row r="203" ht="24" customHeight="1">
      <c r="A203" s="64" t="inlineStr"/>
      <c r="B203" s="64" t="inlineStr"/>
      <c r="C203" s="64" t="inlineStr"/>
      <c r="D203" s="66" t="inlineStr"/>
      <c r="E203" s="66" t="inlineStr"/>
      <c r="F203" s="66" t="inlineStr"/>
      <c r="G203" s="66" t="inlineStr"/>
      <c r="H203" s="66" t="inlineStr"/>
      <c r="I203" s="66" t="inlineStr"/>
      <c r="J203" s="66" t="inlineStr"/>
    </row>
    <row r="204" ht="24" customHeight="1">
      <c r="A204" s="64" t="inlineStr"/>
      <c r="B204" s="64" t="inlineStr"/>
      <c r="C204" s="64" t="inlineStr"/>
      <c r="D204" s="66" t="inlineStr"/>
      <c r="E204" s="66" t="inlineStr"/>
      <c r="F204" s="66" t="inlineStr"/>
      <c r="G204" s="66" t="inlineStr"/>
      <c r="H204" s="66" t="inlineStr"/>
      <c r="I204" s="66" t="inlineStr"/>
      <c r="J204" s="66" t="inlineStr"/>
    </row>
  </sheetData>
  <mergeCells count="2">
    <mergeCell ref="A1:J1"/>
    <mergeCell ref="A2:J2"/>
  </mergeCells>
  <dataValidations count="3">
    <dataValidation sqref="F4:F503" showDropDown="0" showInputMessage="0" showErrorMessage="0" allowBlank="0" type="list">
      <formula1>"Phone call,In-person,WhatsApp,Video call,Home visit"</formula1>
    </dataValidation>
    <dataValidation sqref="G4:G503" showDropDown="0" showInputMessage="0" showErrorMessage="0" allowBlank="0" type="list">
      <formula1>"Doing well,Stable,Okay - stable,Struggling,Facing challenges,High risk"</formula1>
    </dataValidation>
    <dataValidation sqref="J4:J503" showDropDown="0" showInputMessage="0" showErrorMessage="0" allowBlank="0" type="list">
      <formula1>"1,2,3,4,5"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2" customWidth="1" min="5" max="5"/>
    <col width="10" customWidth="1" min="6" max="6"/>
    <col width="10" customWidth="1" min="7" max="7"/>
    <col width="10" customWidth="1" min="8" max="8"/>
  </cols>
  <sheetData>
    <row r="1" ht="22" customHeight="1">
      <c r="A1" s="41" t="inlineStr">
        <is>
          <t xml:space="preserve">  SSG ATTENDANCE LOG  ·  One row per entry  ·  MAD Code links auto-update chapter tabs</t>
        </is>
      </c>
      <c r="B1" s="114" t="n"/>
      <c r="C1" s="114" t="n"/>
      <c r="D1" s="114" t="n"/>
      <c r="E1" s="114" t="n"/>
      <c r="F1" s="114" t="n"/>
      <c r="G1" s="114" t="n"/>
      <c r="H1" s="115" t="n"/>
    </row>
    <row r="2" ht="12" customHeight="1">
      <c r="A2" s="56" t="inlineStr">
        <is>
          <t xml:space="preserve">  Fill MAD Code exactly as shown in chapter tab.  Formulas in chapter tabs count rows matching that code automatically.</t>
        </is>
      </c>
      <c r="B2" s="114" t="n"/>
      <c r="C2" s="114" t="n"/>
      <c r="D2" s="114" t="n"/>
      <c r="E2" s="114" t="n"/>
      <c r="F2" s="114" t="n"/>
      <c r="G2" s="114" t="n"/>
      <c r="H2" s="115" t="n"/>
    </row>
    <row r="3" ht="26" customHeight="1">
      <c r="A3" s="62" t="inlineStr">
        <is>
          <t>MAD Code</t>
        </is>
      </c>
      <c r="B3" s="62" t="inlineStr">
        <is>
          <t>Youth Name</t>
        </is>
      </c>
      <c r="C3" s="62" t="inlineStr">
        <is>
          <t>Chapter</t>
        </is>
      </c>
      <c r="D3" s="67" t="inlineStr">
        <is>
          <t>SSG Name</t>
        </is>
      </c>
      <c r="E3" s="67" t="inlineStr">
        <is>
          <t>Date</t>
        </is>
      </c>
      <c r="F3" s="67" t="inlineStr">
        <is>
          <t>Month</t>
        </is>
      </c>
      <c r="G3" s="67" t="inlineStr">
        <is>
          <t>Session No.</t>
        </is>
      </c>
      <c r="H3" s="67" t="inlineStr">
        <is>
          <t>Attended?</t>
        </is>
      </c>
    </row>
    <row r="4" ht="36" customHeight="1">
      <c r="A4" s="64" t="inlineStr">
        <is>
          <t>B-100446</t>
        </is>
      </c>
      <c r="B4" s="65" t="inlineStr">
        <is>
          <t>Gulafsha</t>
        </is>
      </c>
      <c r="C4" s="64" t="inlineStr">
        <is>
          <t>Delhi</t>
        </is>
      </c>
      <c r="D4" s="68" t="inlineStr">
        <is>
          <t>SSG 1</t>
        </is>
      </c>
      <c r="E4" s="68" t="inlineStr">
        <is>
          <t>06-Sep-2026</t>
        </is>
      </c>
      <c r="F4" s="68" t="inlineStr">
        <is>
          <t>Sep</t>
        </is>
      </c>
      <c r="G4" s="68" t="inlineStr">
        <is>
          <t>1</t>
        </is>
      </c>
      <c r="H4" s="68" t="inlineStr">
        <is>
          <t>Yes</t>
        </is>
      </c>
    </row>
    <row r="5" ht="24" customHeight="1">
      <c r="A5" s="64" t="inlineStr"/>
      <c r="B5" s="64" t="inlineStr"/>
      <c r="C5" s="64" t="inlineStr"/>
      <c r="D5" s="68" t="inlineStr"/>
      <c r="E5" s="68" t="inlineStr"/>
      <c r="F5" s="68" t="inlineStr"/>
      <c r="G5" s="68" t="inlineStr"/>
      <c r="H5" s="68" t="inlineStr"/>
    </row>
    <row r="6" ht="24" customHeight="1">
      <c r="A6" s="64" t="inlineStr"/>
      <c r="B6" s="64" t="inlineStr"/>
      <c r="C6" s="64" t="inlineStr"/>
      <c r="D6" s="68" t="inlineStr"/>
      <c r="E6" s="68" t="inlineStr"/>
      <c r="F6" s="68" t="inlineStr"/>
      <c r="G6" s="68" t="inlineStr"/>
      <c r="H6" s="68" t="inlineStr"/>
    </row>
    <row r="7" ht="24" customHeight="1">
      <c r="A7" s="64" t="inlineStr"/>
      <c r="B7" s="64" t="inlineStr"/>
      <c r="C7" s="64" t="inlineStr"/>
      <c r="D7" s="68" t="inlineStr"/>
      <c r="E7" s="68" t="inlineStr"/>
      <c r="F7" s="68" t="inlineStr"/>
      <c r="G7" s="68" t="inlineStr"/>
      <c r="H7" s="68" t="inlineStr"/>
    </row>
    <row r="8" ht="24" customHeight="1">
      <c r="A8" s="64" t="inlineStr"/>
      <c r="B8" s="64" t="inlineStr"/>
      <c r="C8" s="64" t="inlineStr"/>
      <c r="D8" s="68" t="inlineStr"/>
      <c r="E8" s="68" t="inlineStr"/>
      <c r="F8" s="68" t="inlineStr"/>
      <c r="G8" s="68" t="inlineStr"/>
      <c r="H8" s="68" t="inlineStr"/>
    </row>
    <row r="9" ht="24" customHeight="1">
      <c r="A9" s="64" t="inlineStr"/>
      <c r="B9" s="64" t="inlineStr"/>
      <c r="C9" s="64" t="inlineStr"/>
      <c r="D9" s="68" t="inlineStr"/>
      <c r="E9" s="68" t="inlineStr"/>
      <c r="F9" s="68" t="inlineStr"/>
      <c r="G9" s="68" t="inlineStr"/>
      <c r="H9" s="68" t="inlineStr"/>
    </row>
    <row r="10" ht="24" customHeight="1">
      <c r="A10" s="64" t="inlineStr"/>
      <c r="B10" s="64" t="inlineStr"/>
      <c r="C10" s="64" t="inlineStr"/>
      <c r="D10" s="68" t="inlineStr"/>
      <c r="E10" s="68" t="inlineStr"/>
      <c r="F10" s="68" t="inlineStr"/>
      <c r="G10" s="68" t="inlineStr"/>
      <c r="H10" s="68" t="inlineStr"/>
    </row>
    <row r="11" ht="24" customHeight="1">
      <c r="A11" s="64" t="inlineStr"/>
      <c r="B11" s="64" t="inlineStr"/>
      <c r="C11" s="64" t="inlineStr"/>
      <c r="D11" s="68" t="inlineStr"/>
      <c r="E11" s="68" t="inlineStr"/>
      <c r="F11" s="68" t="inlineStr"/>
      <c r="G11" s="68" t="inlineStr"/>
      <c r="H11" s="68" t="inlineStr"/>
    </row>
    <row r="12" ht="24" customHeight="1">
      <c r="A12" s="64" t="inlineStr"/>
      <c r="B12" s="64" t="inlineStr"/>
      <c r="C12" s="64" t="inlineStr"/>
      <c r="D12" s="68" t="inlineStr"/>
      <c r="E12" s="68" t="inlineStr"/>
      <c r="F12" s="68" t="inlineStr"/>
      <c r="G12" s="68" t="inlineStr"/>
      <c r="H12" s="68" t="inlineStr"/>
    </row>
    <row r="13" ht="24" customHeight="1">
      <c r="A13" s="64" t="inlineStr"/>
      <c r="B13" s="64" t="inlineStr"/>
      <c r="C13" s="64" t="inlineStr"/>
      <c r="D13" s="68" t="inlineStr"/>
      <c r="E13" s="68" t="inlineStr"/>
      <c r="F13" s="68" t="inlineStr"/>
      <c r="G13" s="68" t="inlineStr"/>
      <c r="H13" s="68" t="inlineStr"/>
    </row>
    <row r="14" ht="24" customHeight="1">
      <c r="A14" s="64" t="inlineStr"/>
      <c r="B14" s="64" t="inlineStr"/>
      <c r="C14" s="64" t="inlineStr"/>
      <c r="D14" s="68" t="inlineStr"/>
      <c r="E14" s="68" t="inlineStr"/>
      <c r="F14" s="68" t="inlineStr"/>
      <c r="G14" s="68" t="inlineStr"/>
      <c r="H14" s="68" t="inlineStr"/>
    </row>
    <row r="15" ht="24" customHeight="1">
      <c r="A15" s="64" t="inlineStr"/>
      <c r="B15" s="64" t="inlineStr"/>
      <c r="C15" s="64" t="inlineStr"/>
      <c r="D15" s="68" t="inlineStr"/>
      <c r="E15" s="68" t="inlineStr"/>
      <c r="F15" s="68" t="inlineStr"/>
      <c r="G15" s="68" t="inlineStr"/>
      <c r="H15" s="68" t="inlineStr"/>
    </row>
    <row r="16" ht="24" customHeight="1">
      <c r="A16" s="64" t="inlineStr"/>
      <c r="B16" s="64" t="inlineStr"/>
      <c r="C16" s="64" t="inlineStr"/>
      <c r="D16" s="68" t="inlineStr"/>
      <c r="E16" s="68" t="inlineStr"/>
      <c r="F16" s="68" t="inlineStr"/>
      <c r="G16" s="68" t="inlineStr"/>
      <c r="H16" s="68" t="inlineStr"/>
    </row>
    <row r="17" ht="24" customHeight="1">
      <c r="A17" s="64" t="inlineStr"/>
      <c r="B17" s="64" t="inlineStr"/>
      <c r="C17" s="64" t="inlineStr"/>
      <c r="D17" s="68" t="inlineStr"/>
      <c r="E17" s="68" t="inlineStr"/>
      <c r="F17" s="68" t="inlineStr"/>
      <c r="G17" s="68" t="inlineStr"/>
      <c r="H17" s="68" t="inlineStr"/>
    </row>
    <row r="18" ht="24" customHeight="1">
      <c r="A18" s="64" t="inlineStr"/>
      <c r="B18" s="64" t="inlineStr"/>
      <c r="C18" s="64" t="inlineStr"/>
      <c r="D18" s="68" t="inlineStr"/>
      <c r="E18" s="68" t="inlineStr"/>
      <c r="F18" s="68" t="inlineStr"/>
      <c r="G18" s="68" t="inlineStr"/>
      <c r="H18" s="68" t="inlineStr"/>
    </row>
    <row r="19" ht="24" customHeight="1">
      <c r="A19" s="64" t="inlineStr"/>
      <c r="B19" s="64" t="inlineStr"/>
      <c r="C19" s="64" t="inlineStr"/>
      <c r="D19" s="68" t="inlineStr"/>
      <c r="E19" s="68" t="inlineStr"/>
      <c r="F19" s="68" t="inlineStr"/>
      <c r="G19" s="68" t="inlineStr"/>
      <c r="H19" s="68" t="inlineStr"/>
    </row>
    <row r="20" ht="24" customHeight="1">
      <c r="A20" s="64" t="inlineStr"/>
      <c r="B20" s="64" t="inlineStr"/>
      <c r="C20" s="64" t="inlineStr"/>
      <c r="D20" s="68" t="inlineStr"/>
      <c r="E20" s="68" t="inlineStr"/>
      <c r="F20" s="68" t="inlineStr"/>
      <c r="G20" s="68" t="inlineStr"/>
      <c r="H20" s="68" t="inlineStr"/>
    </row>
    <row r="21" ht="24" customHeight="1">
      <c r="A21" s="64" t="inlineStr"/>
      <c r="B21" s="64" t="inlineStr"/>
      <c r="C21" s="64" t="inlineStr"/>
      <c r="D21" s="68" t="inlineStr"/>
      <c r="E21" s="68" t="inlineStr"/>
      <c r="F21" s="68" t="inlineStr"/>
      <c r="G21" s="68" t="inlineStr"/>
      <c r="H21" s="68" t="inlineStr"/>
    </row>
    <row r="22" ht="24" customHeight="1">
      <c r="A22" s="64" t="inlineStr"/>
      <c r="B22" s="64" t="inlineStr"/>
      <c r="C22" s="64" t="inlineStr"/>
      <c r="D22" s="68" t="inlineStr"/>
      <c r="E22" s="68" t="inlineStr"/>
      <c r="F22" s="68" t="inlineStr"/>
      <c r="G22" s="68" t="inlineStr"/>
      <c r="H22" s="68" t="inlineStr"/>
    </row>
    <row r="23" ht="24" customHeight="1">
      <c r="A23" s="64" t="inlineStr"/>
      <c r="B23" s="64" t="inlineStr"/>
      <c r="C23" s="64" t="inlineStr"/>
      <c r="D23" s="68" t="inlineStr"/>
      <c r="E23" s="68" t="inlineStr"/>
      <c r="F23" s="68" t="inlineStr"/>
      <c r="G23" s="68" t="inlineStr"/>
      <c r="H23" s="68" t="inlineStr"/>
    </row>
    <row r="24" ht="24" customHeight="1">
      <c r="A24" s="64" t="inlineStr"/>
      <c r="B24" s="64" t="inlineStr"/>
      <c r="C24" s="64" t="inlineStr"/>
      <c r="D24" s="68" t="inlineStr"/>
      <c r="E24" s="68" t="inlineStr"/>
      <c r="F24" s="68" t="inlineStr"/>
      <c r="G24" s="68" t="inlineStr"/>
      <c r="H24" s="68" t="inlineStr"/>
    </row>
    <row r="25" ht="24" customHeight="1">
      <c r="A25" s="64" t="inlineStr"/>
      <c r="B25" s="64" t="inlineStr"/>
      <c r="C25" s="64" t="inlineStr"/>
      <c r="D25" s="68" t="inlineStr"/>
      <c r="E25" s="68" t="inlineStr"/>
      <c r="F25" s="68" t="inlineStr"/>
      <c r="G25" s="68" t="inlineStr"/>
      <c r="H25" s="68" t="inlineStr"/>
    </row>
    <row r="26" ht="24" customHeight="1">
      <c r="A26" s="64" t="inlineStr"/>
      <c r="B26" s="64" t="inlineStr"/>
      <c r="C26" s="64" t="inlineStr"/>
      <c r="D26" s="68" t="inlineStr"/>
      <c r="E26" s="68" t="inlineStr"/>
      <c r="F26" s="68" t="inlineStr"/>
      <c r="G26" s="68" t="inlineStr"/>
      <c r="H26" s="68" t="inlineStr"/>
    </row>
    <row r="27" ht="24" customHeight="1">
      <c r="A27" s="64" t="inlineStr"/>
      <c r="B27" s="64" t="inlineStr"/>
      <c r="C27" s="64" t="inlineStr"/>
      <c r="D27" s="68" t="inlineStr"/>
      <c r="E27" s="68" t="inlineStr"/>
      <c r="F27" s="68" t="inlineStr"/>
      <c r="G27" s="68" t="inlineStr"/>
      <c r="H27" s="68" t="inlineStr"/>
    </row>
    <row r="28" ht="24" customHeight="1">
      <c r="A28" s="64" t="inlineStr"/>
      <c r="B28" s="64" t="inlineStr"/>
      <c r="C28" s="64" t="inlineStr"/>
      <c r="D28" s="68" t="inlineStr"/>
      <c r="E28" s="68" t="inlineStr"/>
      <c r="F28" s="68" t="inlineStr"/>
      <c r="G28" s="68" t="inlineStr"/>
      <c r="H28" s="68" t="inlineStr"/>
    </row>
    <row r="29" ht="24" customHeight="1">
      <c r="A29" s="64" t="inlineStr"/>
      <c r="B29" s="64" t="inlineStr"/>
      <c r="C29" s="64" t="inlineStr"/>
      <c r="D29" s="68" t="inlineStr"/>
      <c r="E29" s="68" t="inlineStr"/>
      <c r="F29" s="68" t="inlineStr"/>
      <c r="G29" s="68" t="inlineStr"/>
      <c r="H29" s="68" t="inlineStr"/>
    </row>
    <row r="30" ht="24" customHeight="1">
      <c r="A30" s="64" t="inlineStr"/>
      <c r="B30" s="64" t="inlineStr"/>
      <c r="C30" s="64" t="inlineStr"/>
      <c r="D30" s="68" t="inlineStr"/>
      <c r="E30" s="68" t="inlineStr"/>
      <c r="F30" s="68" t="inlineStr"/>
      <c r="G30" s="68" t="inlineStr"/>
      <c r="H30" s="68" t="inlineStr"/>
    </row>
    <row r="31" ht="24" customHeight="1">
      <c r="A31" s="64" t="inlineStr"/>
      <c r="B31" s="64" t="inlineStr"/>
      <c r="C31" s="64" t="inlineStr"/>
      <c r="D31" s="68" t="inlineStr"/>
      <c r="E31" s="68" t="inlineStr"/>
      <c r="F31" s="68" t="inlineStr"/>
      <c r="G31" s="68" t="inlineStr"/>
      <c r="H31" s="68" t="inlineStr"/>
    </row>
    <row r="32" ht="24" customHeight="1">
      <c r="A32" s="64" t="inlineStr"/>
      <c r="B32" s="64" t="inlineStr"/>
      <c r="C32" s="64" t="inlineStr"/>
      <c r="D32" s="68" t="inlineStr"/>
      <c r="E32" s="68" t="inlineStr"/>
      <c r="F32" s="68" t="inlineStr"/>
      <c r="G32" s="68" t="inlineStr"/>
      <c r="H32" s="68" t="inlineStr"/>
    </row>
    <row r="33" ht="24" customHeight="1">
      <c r="A33" s="64" t="inlineStr"/>
      <c r="B33" s="64" t="inlineStr"/>
      <c r="C33" s="64" t="inlineStr"/>
      <c r="D33" s="68" t="inlineStr"/>
      <c r="E33" s="68" t="inlineStr"/>
      <c r="F33" s="68" t="inlineStr"/>
      <c r="G33" s="68" t="inlineStr"/>
      <c r="H33" s="68" t="inlineStr"/>
    </row>
    <row r="34" ht="24" customHeight="1">
      <c r="A34" s="64" t="inlineStr"/>
      <c r="B34" s="64" t="inlineStr"/>
      <c r="C34" s="64" t="inlineStr"/>
      <c r="D34" s="68" t="inlineStr"/>
      <c r="E34" s="68" t="inlineStr"/>
      <c r="F34" s="68" t="inlineStr"/>
      <c r="G34" s="68" t="inlineStr"/>
      <c r="H34" s="68" t="inlineStr"/>
    </row>
    <row r="35" ht="24" customHeight="1">
      <c r="A35" s="64" t="inlineStr"/>
      <c r="B35" s="64" t="inlineStr"/>
      <c r="C35" s="64" t="inlineStr"/>
      <c r="D35" s="68" t="inlineStr"/>
      <c r="E35" s="68" t="inlineStr"/>
      <c r="F35" s="68" t="inlineStr"/>
      <c r="G35" s="68" t="inlineStr"/>
      <c r="H35" s="68" t="inlineStr"/>
    </row>
    <row r="36" ht="24" customHeight="1">
      <c r="A36" s="64" t="inlineStr"/>
      <c r="B36" s="64" t="inlineStr"/>
      <c r="C36" s="64" t="inlineStr"/>
      <c r="D36" s="68" t="inlineStr"/>
      <c r="E36" s="68" t="inlineStr"/>
      <c r="F36" s="68" t="inlineStr"/>
      <c r="G36" s="68" t="inlineStr"/>
      <c r="H36" s="68" t="inlineStr"/>
    </row>
    <row r="37" ht="24" customHeight="1">
      <c r="A37" s="64" t="inlineStr"/>
      <c r="B37" s="64" t="inlineStr"/>
      <c r="C37" s="64" t="inlineStr"/>
      <c r="D37" s="68" t="inlineStr"/>
      <c r="E37" s="68" t="inlineStr"/>
      <c r="F37" s="68" t="inlineStr"/>
      <c r="G37" s="68" t="inlineStr"/>
      <c r="H37" s="68" t="inlineStr"/>
    </row>
    <row r="38" ht="24" customHeight="1">
      <c r="A38" s="64" t="inlineStr"/>
      <c r="B38" s="64" t="inlineStr"/>
      <c r="C38" s="64" t="inlineStr"/>
      <c r="D38" s="68" t="inlineStr"/>
      <c r="E38" s="68" t="inlineStr"/>
      <c r="F38" s="68" t="inlineStr"/>
      <c r="G38" s="68" t="inlineStr"/>
      <c r="H38" s="68" t="inlineStr"/>
    </row>
    <row r="39" ht="24" customHeight="1">
      <c r="A39" s="64" t="inlineStr"/>
      <c r="B39" s="64" t="inlineStr"/>
      <c r="C39" s="64" t="inlineStr"/>
      <c r="D39" s="68" t="inlineStr"/>
      <c r="E39" s="68" t="inlineStr"/>
      <c r="F39" s="68" t="inlineStr"/>
      <c r="G39" s="68" t="inlineStr"/>
      <c r="H39" s="68" t="inlineStr"/>
    </row>
    <row r="40" ht="24" customHeight="1">
      <c r="A40" s="64" t="inlineStr"/>
      <c r="B40" s="64" t="inlineStr"/>
      <c r="C40" s="64" t="inlineStr"/>
      <c r="D40" s="68" t="inlineStr"/>
      <c r="E40" s="68" t="inlineStr"/>
      <c r="F40" s="68" t="inlineStr"/>
      <c r="G40" s="68" t="inlineStr"/>
      <c r="H40" s="68" t="inlineStr"/>
    </row>
    <row r="41" ht="24" customHeight="1">
      <c r="A41" s="64" t="inlineStr"/>
      <c r="B41" s="64" t="inlineStr"/>
      <c r="C41" s="64" t="inlineStr"/>
      <c r="D41" s="68" t="inlineStr"/>
      <c r="E41" s="68" t="inlineStr"/>
      <c r="F41" s="68" t="inlineStr"/>
      <c r="G41" s="68" t="inlineStr"/>
      <c r="H41" s="68" t="inlineStr"/>
    </row>
    <row r="42" ht="24" customHeight="1">
      <c r="A42" s="64" t="inlineStr"/>
      <c r="B42" s="64" t="inlineStr"/>
      <c r="C42" s="64" t="inlineStr"/>
      <c r="D42" s="68" t="inlineStr"/>
      <c r="E42" s="68" t="inlineStr"/>
      <c r="F42" s="68" t="inlineStr"/>
      <c r="G42" s="68" t="inlineStr"/>
      <c r="H42" s="68" t="inlineStr"/>
    </row>
    <row r="43" ht="24" customHeight="1">
      <c r="A43" s="64" t="inlineStr"/>
      <c r="B43" s="64" t="inlineStr"/>
      <c r="C43" s="64" t="inlineStr"/>
      <c r="D43" s="68" t="inlineStr"/>
      <c r="E43" s="68" t="inlineStr"/>
      <c r="F43" s="68" t="inlineStr"/>
      <c r="G43" s="68" t="inlineStr"/>
      <c r="H43" s="68" t="inlineStr"/>
    </row>
    <row r="44" ht="24" customHeight="1">
      <c r="A44" s="64" t="inlineStr"/>
      <c r="B44" s="64" t="inlineStr"/>
      <c r="C44" s="64" t="inlineStr"/>
      <c r="D44" s="68" t="inlineStr"/>
      <c r="E44" s="68" t="inlineStr"/>
      <c r="F44" s="68" t="inlineStr"/>
      <c r="G44" s="68" t="inlineStr"/>
      <c r="H44" s="68" t="inlineStr"/>
    </row>
    <row r="45" ht="24" customHeight="1">
      <c r="A45" s="64" t="inlineStr"/>
      <c r="B45" s="64" t="inlineStr"/>
      <c r="C45" s="64" t="inlineStr"/>
      <c r="D45" s="68" t="inlineStr"/>
      <c r="E45" s="68" t="inlineStr"/>
      <c r="F45" s="68" t="inlineStr"/>
      <c r="G45" s="68" t="inlineStr"/>
      <c r="H45" s="68" t="inlineStr"/>
    </row>
    <row r="46" ht="24" customHeight="1">
      <c r="A46" s="64" t="inlineStr"/>
      <c r="B46" s="64" t="inlineStr"/>
      <c r="C46" s="64" t="inlineStr"/>
      <c r="D46" s="68" t="inlineStr"/>
      <c r="E46" s="68" t="inlineStr"/>
      <c r="F46" s="68" t="inlineStr"/>
      <c r="G46" s="68" t="inlineStr"/>
      <c r="H46" s="68" t="inlineStr"/>
    </row>
    <row r="47" ht="24" customHeight="1">
      <c r="A47" s="64" t="inlineStr"/>
      <c r="B47" s="64" t="inlineStr"/>
      <c r="C47" s="64" t="inlineStr"/>
      <c r="D47" s="68" t="inlineStr"/>
      <c r="E47" s="68" t="inlineStr"/>
      <c r="F47" s="68" t="inlineStr"/>
      <c r="G47" s="68" t="inlineStr"/>
      <c r="H47" s="68" t="inlineStr"/>
    </row>
    <row r="48" ht="24" customHeight="1">
      <c r="A48" s="64" t="inlineStr"/>
      <c r="B48" s="64" t="inlineStr"/>
      <c r="C48" s="64" t="inlineStr"/>
      <c r="D48" s="68" t="inlineStr"/>
      <c r="E48" s="68" t="inlineStr"/>
      <c r="F48" s="68" t="inlineStr"/>
      <c r="G48" s="68" t="inlineStr"/>
      <c r="H48" s="68" t="inlineStr"/>
    </row>
    <row r="49" ht="24" customHeight="1">
      <c r="A49" s="64" t="inlineStr"/>
      <c r="B49" s="64" t="inlineStr"/>
      <c r="C49" s="64" t="inlineStr"/>
      <c r="D49" s="68" t="inlineStr"/>
      <c r="E49" s="68" t="inlineStr"/>
      <c r="F49" s="68" t="inlineStr"/>
      <c r="G49" s="68" t="inlineStr"/>
      <c r="H49" s="68" t="inlineStr"/>
    </row>
    <row r="50" ht="24" customHeight="1">
      <c r="A50" s="64" t="inlineStr"/>
      <c r="B50" s="64" t="inlineStr"/>
      <c r="C50" s="64" t="inlineStr"/>
      <c r="D50" s="68" t="inlineStr"/>
      <c r="E50" s="68" t="inlineStr"/>
      <c r="F50" s="68" t="inlineStr"/>
      <c r="G50" s="68" t="inlineStr"/>
      <c r="H50" s="68" t="inlineStr"/>
    </row>
    <row r="51" ht="24" customHeight="1">
      <c r="A51" s="64" t="inlineStr"/>
      <c r="B51" s="64" t="inlineStr"/>
      <c r="C51" s="64" t="inlineStr"/>
      <c r="D51" s="68" t="inlineStr"/>
      <c r="E51" s="68" t="inlineStr"/>
      <c r="F51" s="68" t="inlineStr"/>
      <c r="G51" s="68" t="inlineStr"/>
      <c r="H51" s="68" t="inlineStr"/>
    </row>
    <row r="52" ht="24" customHeight="1">
      <c r="A52" s="64" t="inlineStr"/>
      <c r="B52" s="64" t="inlineStr"/>
      <c r="C52" s="64" t="inlineStr"/>
      <c r="D52" s="68" t="inlineStr"/>
      <c r="E52" s="68" t="inlineStr"/>
      <c r="F52" s="68" t="inlineStr"/>
      <c r="G52" s="68" t="inlineStr"/>
      <c r="H52" s="68" t="inlineStr"/>
    </row>
    <row r="53" ht="24" customHeight="1">
      <c r="A53" s="64" t="inlineStr"/>
      <c r="B53" s="64" t="inlineStr"/>
      <c r="C53" s="64" t="inlineStr"/>
      <c r="D53" s="68" t="inlineStr"/>
      <c r="E53" s="68" t="inlineStr"/>
      <c r="F53" s="68" t="inlineStr"/>
      <c r="G53" s="68" t="inlineStr"/>
      <c r="H53" s="68" t="inlineStr"/>
    </row>
    <row r="54" ht="24" customHeight="1">
      <c r="A54" s="64" t="inlineStr"/>
      <c r="B54" s="64" t="inlineStr"/>
      <c r="C54" s="64" t="inlineStr"/>
      <c r="D54" s="68" t="inlineStr"/>
      <c r="E54" s="68" t="inlineStr"/>
      <c r="F54" s="68" t="inlineStr"/>
      <c r="G54" s="68" t="inlineStr"/>
      <c r="H54" s="68" t="inlineStr"/>
    </row>
    <row r="55" ht="24" customHeight="1">
      <c r="A55" s="64" t="inlineStr"/>
      <c r="B55" s="64" t="inlineStr"/>
      <c r="C55" s="64" t="inlineStr"/>
      <c r="D55" s="68" t="inlineStr"/>
      <c r="E55" s="68" t="inlineStr"/>
      <c r="F55" s="68" t="inlineStr"/>
      <c r="G55" s="68" t="inlineStr"/>
      <c r="H55" s="68" t="inlineStr"/>
    </row>
    <row r="56" ht="24" customHeight="1">
      <c r="A56" s="64" t="inlineStr"/>
      <c r="B56" s="64" t="inlineStr"/>
      <c r="C56" s="64" t="inlineStr"/>
      <c r="D56" s="68" t="inlineStr"/>
      <c r="E56" s="68" t="inlineStr"/>
      <c r="F56" s="68" t="inlineStr"/>
      <c r="G56" s="68" t="inlineStr"/>
      <c r="H56" s="68" t="inlineStr"/>
    </row>
    <row r="57" ht="24" customHeight="1">
      <c r="A57" s="64" t="inlineStr"/>
      <c r="B57" s="64" t="inlineStr"/>
      <c r="C57" s="64" t="inlineStr"/>
      <c r="D57" s="68" t="inlineStr"/>
      <c r="E57" s="68" t="inlineStr"/>
      <c r="F57" s="68" t="inlineStr"/>
      <c r="G57" s="68" t="inlineStr"/>
      <c r="H57" s="68" t="inlineStr"/>
    </row>
    <row r="58" ht="24" customHeight="1">
      <c r="A58" s="64" t="inlineStr"/>
      <c r="B58" s="64" t="inlineStr"/>
      <c r="C58" s="64" t="inlineStr"/>
      <c r="D58" s="68" t="inlineStr"/>
      <c r="E58" s="68" t="inlineStr"/>
      <c r="F58" s="68" t="inlineStr"/>
      <c r="G58" s="68" t="inlineStr"/>
      <c r="H58" s="68" t="inlineStr"/>
    </row>
    <row r="59" ht="24" customHeight="1">
      <c r="A59" s="64" t="inlineStr"/>
      <c r="B59" s="64" t="inlineStr"/>
      <c r="C59" s="64" t="inlineStr"/>
      <c r="D59" s="68" t="inlineStr"/>
      <c r="E59" s="68" t="inlineStr"/>
      <c r="F59" s="68" t="inlineStr"/>
      <c r="G59" s="68" t="inlineStr"/>
      <c r="H59" s="68" t="inlineStr"/>
    </row>
    <row r="60" ht="24" customHeight="1">
      <c r="A60" s="64" t="inlineStr"/>
      <c r="B60" s="64" t="inlineStr"/>
      <c r="C60" s="64" t="inlineStr"/>
      <c r="D60" s="68" t="inlineStr"/>
      <c r="E60" s="68" t="inlineStr"/>
      <c r="F60" s="68" t="inlineStr"/>
      <c r="G60" s="68" t="inlineStr"/>
      <c r="H60" s="68" t="inlineStr"/>
    </row>
    <row r="61" ht="24" customHeight="1">
      <c r="A61" s="64" t="inlineStr"/>
      <c r="B61" s="64" t="inlineStr"/>
      <c r="C61" s="64" t="inlineStr"/>
      <c r="D61" s="68" t="inlineStr"/>
      <c r="E61" s="68" t="inlineStr"/>
      <c r="F61" s="68" t="inlineStr"/>
      <c r="G61" s="68" t="inlineStr"/>
      <c r="H61" s="68" t="inlineStr"/>
    </row>
    <row r="62" ht="24" customHeight="1">
      <c r="A62" s="64" t="inlineStr"/>
      <c r="B62" s="64" t="inlineStr"/>
      <c r="C62" s="64" t="inlineStr"/>
      <c r="D62" s="68" t="inlineStr"/>
      <c r="E62" s="68" t="inlineStr"/>
      <c r="F62" s="68" t="inlineStr"/>
      <c r="G62" s="68" t="inlineStr"/>
      <c r="H62" s="68" t="inlineStr"/>
    </row>
    <row r="63" ht="24" customHeight="1">
      <c r="A63" s="64" t="inlineStr"/>
      <c r="B63" s="64" t="inlineStr"/>
      <c r="C63" s="64" t="inlineStr"/>
      <c r="D63" s="68" t="inlineStr"/>
      <c r="E63" s="68" t="inlineStr"/>
      <c r="F63" s="68" t="inlineStr"/>
      <c r="G63" s="68" t="inlineStr"/>
      <c r="H63" s="68" t="inlineStr"/>
    </row>
    <row r="64" ht="24" customHeight="1">
      <c r="A64" s="64" t="inlineStr"/>
      <c r="B64" s="64" t="inlineStr"/>
      <c r="C64" s="64" t="inlineStr"/>
      <c r="D64" s="68" t="inlineStr"/>
      <c r="E64" s="68" t="inlineStr"/>
      <c r="F64" s="68" t="inlineStr"/>
      <c r="G64" s="68" t="inlineStr"/>
      <c r="H64" s="68" t="inlineStr"/>
    </row>
    <row r="65" ht="24" customHeight="1">
      <c r="A65" s="64" t="inlineStr"/>
      <c r="B65" s="64" t="inlineStr"/>
      <c r="C65" s="64" t="inlineStr"/>
      <c r="D65" s="68" t="inlineStr"/>
      <c r="E65" s="68" t="inlineStr"/>
      <c r="F65" s="68" t="inlineStr"/>
      <c r="G65" s="68" t="inlineStr"/>
      <c r="H65" s="68" t="inlineStr"/>
    </row>
    <row r="66" ht="24" customHeight="1">
      <c r="A66" s="64" t="inlineStr"/>
      <c r="B66" s="64" t="inlineStr"/>
      <c r="C66" s="64" t="inlineStr"/>
      <c r="D66" s="68" t="inlineStr"/>
      <c r="E66" s="68" t="inlineStr"/>
      <c r="F66" s="68" t="inlineStr"/>
      <c r="G66" s="68" t="inlineStr"/>
      <c r="H66" s="68" t="inlineStr"/>
    </row>
    <row r="67" ht="24" customHeight="1">
      <c r="A67" s="64" t="inlineStr"/>
      <c r="B67" s="64" t="inlineStr"/>
      <c r="C67" s="64" t="inlineStr"/>
      <c r="D67" s="68" t="inlineStr"/>
      <c r="E67" s="68" t="inlineStr"/>
      <c r="F67" s="68" t="inlineStr"/>
      <c r="G67" s="68" t="inlineStr"/>
      <c r="H67" s="68" t="inlineStr"/>
    </row>
    <row r="68" ht="24" customHeight="1">
      <c r="A68" s="64" t="inlineStr"/>
      <c r="B68" s="64" t="inlineStr"/>
      <c r="C68" s="64" t="inlineStr"/>
      <c r="D68" s="68" t="inlineStr"/>
      <c r="E68" s="68" t="inlineStr"/>
      <c r="F68" s="68" t="inlineStr"/>
      <c r="G68" s="68" t="inlineStr"/>
      <c r="H68" s="68" t="inlineStr"/>
    </row>
    <row r="69" ht="24" customHeight="1">
      <c r="A69" s="64" t="inlineStr"/>
      <c r="B69" s="64" t="inlineStr"/>
      <c r="C69" s="64" t="inlineStr"/>
      <c r="D69" s="68" t="inlineStr"/>
      <c r="E69" s="68" t="inlineStr"/>
      <c r="F69" s="68" t="inlineStr"/>
      <c r="G69" s="68" t="inlineStr"/>
      <c r="H69" s="68" t="inlineStr"/>
    </row>
    <row r="70" ht="24" customHeight="1">
      <c r="A70" s="64" t="inlineStr"/>
      <c r="B70" s="64" t="inlineStr"/>
      <c r="C70" s="64" t="inlineStr"/>
      <c r="D70" s="68" t="inlineStr"/>
      <c r="E70" s="68" t="inlineStr"/>
      <c r="F70" s="68" t="inlineStr"/>
      <c r="G70" s="68" t="inlineStr"/>
      <c r="H70" s="68" t="inlineStr"/>
    </row>
    <row r="71" ht="24" customHeight="1">
      <c r="A71" s="64" t="inlineStr"/>
      <c r="B71" s="64" t="inlineStr"/>
      <c r="C71" s="64" t="inlineStr"/>
      <c r="D71" s="68" t="inlineStr"/>
      <c r="E71" s="68" t="inlineStr"/>
      <c r="F71" s="68" t="inlineStr"/>
      <c r="G71" s="68" t="inlineStr"/>
      <c r="H71" s="68" t="inlineStr"/>
    </row>
    <row r="72" ht="24" customHeight="1">
      <c r="A72" s="64" t="inlineStr"/>
      <c r="B72" s="64" t="inlineStr"/>
      <c r="C72" s="64" t="inlineStr"/>
      <c r="D72" s="68" t="inlineStr"/>
      <c r="E72" s="68" t="inlineStr"/>
      <c r="F72" s="68" t="inlineStr"/>
      <c r="G72" s="68" t="inlineStr"/>
      <c r="H72" s="68" t="inlineStr"/>
    </row>
    <row r="73" ht="24" customHeight="1">
      <c r="A73" s="64" t="inlineStr"/>
      <c r="B73" s="64" t="inlineStr"/>
      <c r="C73" s="64" t="inlineStr"/>
      <c r="D73" s="68" t="inlineStr"/>
      <c r="E73" s="68" t="inlineStr"/>
      <c r="F73" s="68" t="inlineStr"/>
      <c r="G73" s="68" t="inlineStr"/>
      <c r="H73" s="68" t="inlineStr"/>
    </row>
    <row r="74" ht="24" customHeight="1">
      <c r="A74" s="64" t="inlineStr"/>
      <c r="B74" s="64" t="inlineStr"/>
      <c r="C74" s="64" t="inlineStr"/>
      <c r="D74" s="68" t="inlineStr"/>
      <c r="E74" s="68" t="inlineStr"/>
      <c r="F74" s="68" t="inlineStr"/>
      <c r="G74" s="68" t="inlineStr"/>
      <c r="H74" s="68" t="inlineStr"/>
    </row>
    <row r="75" ht="24" customHeight="1">
      <c r="A75" s="64" t="inlineStr"/>
      <c r="B75" s="64" t="inlineStr"/>
      <c r="C75" s="64" t="inlineStr"/>
      <c r="D75" s="68" t="inlineStr"/>
      <c r="E75" s="68" t="inlineStr"/>
      <c r="F75" s="68" t="inlineStr"/>
      <c r="G75" s="68" t="inlineStr"/>
      <c r="H75" s="68" t="inlineStr"/>
    </row>
    <row r="76" ht="24" customHeight="1">
      <c r="A76" s="64" t="inlineStr"/>
      <c r="B76" s="64" t="inlineStr"/>
      <c r="C76" s="64" t="inlineStr"/>
      <c r="D76" s="68" t="inlineStr"/>
      <c r="E76" s="68" t="inlineStr"/>
      <c r="F76" s="68" t="inlineStr"/>
      <c r="G76" s="68" t="inlineStr"/>
      <c r="H76" s="68" t="inlineStr"/>
    </row>
    <row r="77" ht="24" customHeight="1">
      <c r="A77" s="64" t="inlineStr"/>
      <c r="B77" s="64" t="inlineStr"/>
      <c r="C77" s="64" t="inlineStr"/>
      <c r="D77" s="68" t="inlineStr"/>
      <c r="E77" s="68" t="inlineStr"/>
      <c r="F77" s="68" t="inlineStr"/>
      <c r="G77" s="68" t="inlineStr"/>
      <c r="H77" s="68" t="inlineStr"/>
    </row>
    <row r="78" ht="24" customHeight="1">
      <c r="A78" s="64" t="inlineStr"/>
      <c r="B78" s="64" t="inlineStr"/>
      <c r="C78" s="64" t="inlineStr"/>
      <c r="D78" s="68" t="inlineStr"/>
      <c r="E78" s="68" t="inlineStr"/>
      <c r="F78" s="68" t="inlineStr"/>
      <c r="G78" s="68" t="inlineStr"/>
      <c r="H78" s="68" t="inlineStr"/>
    </row>
    <row r="79" ht="24" customHeight="1">
      <c r="A79" s="64" t="inlineStr"/>
      <c r="B79" s="64" t="inlineStr"/>
      <c r="C79" s="64" t="inlineStr"/>
      <c r="D79" s="68" t="inlineStr"/>
      <c r="E79" s="68" t="inlineStr"/>
      <c r="F79" s="68" t="inlineStr"/>
      <c r="G79" s="68" t="inlineStr"/>
      <c r="H79" s="68" t="inlineStr"/>
    </row>
    <row r="80" ht="24" customHeight="1">
      <c r="A80" s="64" t="inlineStr"/>
      <c r="B80" s="64" t="inlineStr"/>
      <c r="C80" s="64" t="inlineStr"/>
      <c r="D80" s="68" t="inlineStr"/>
      <c r="E80" s="68" t="inlineStr"/>
      <c r="F80" s="68" t="inlineStr"/>
      <c r="G80" s="68" t="inlineStr"/>
      <c r="H80" s="68" t="inlineStr"/>
    </row>
    <row r="81" ht="24" customHeight="1">
      <c r="A81" s="64" t="inlineStr"/>
      <c r="B81" s="64" t="inlineStr"/>
      <c r="C81" s="64" t="inlineStr"/>
      <c r="D81" s="68" t="inlineStr"/>
      <c r="E81" s="68" t="inlineStr"/>
      <c r="F81" s="68" t="inlineStr"/>
      <c r="G81" s="68" t="inlineStr"/>
      <c r="H81" s="68" t="inlineStr"/>
    </row>
    <row r="82" ht="24" customHeight="1">
      <c r="A82" s="64" t="inlineStr"/>
      <c r="B82" s="64" t="inlineStr"/>
      <c r="C82" s="64" t="inlineStr"/>
      <c r="D82" s="68" t="inlineStr"/>
      <c r="E82" s="68" t="inlineStr"/>
      <c r="F82" s="68" t="inlineStr"/>
      <c r="G82" s="68" t="inlineStr"/>
      <c r="H82" s="68" t="inlineStr"/>
    </row>
    <row r="83" ht="24" customHeight="1">
      <c r="A83" s="64" t="inlineStr"/>
      <c r="B83" s="64" t="inlineStr"/>
      <c r="C83" s="64" t="inlineStr"/>
      <c r="D83" s="68" t="inlineStr"/>
      <c r="E83" s="68" t="inlineStr"/>
      <c r="F83" s="68" t="inlineStr"/>
      <c r="G83" s="68" t="inlineStr"/>
      <c r="H83" s="68" t="inlineStr"/>
    </row>
    <row r="84" ht="24" customHeight="1">
      <c r="A84" s="64" t="inlineStr"/>
      <c r="B84" s="64" t="inlineStr"/>
      <c r="C84" s="64" t="inlineStr"/>
      <c r="D84" s="68" t="inlineStr"/>
      <c r="E84" s="68" t="inlineStr"/>
      <c r="F84" s="68" t="inlineStr"/>
      <c r="G84" s="68" t="inlineStr"/>
      <c r="H84" s="68" t="inlineStr"/>
    </row>
    <row r="85" ht="24" customHeight="1">
      <c r="A85" s="64" t="inlineStr"/>
      <c r="B85" s="64" t="inlineStr"/>
      <c r="C85" s="64" t="inlineStr"/>
      <c r="D85" s="68" t="inlineStr"/>
      <c r="E85" s="68" t="inlineStr"/>
      <c r="F85" s="68" t="inlineStr"/>
      <c r="G85" s="68" t="inlineStr"/>
      <c r="H85" s="68" t="inlineStr"/>
    </row>
    <row r="86" ht="24" customHeight="1">
      <c r="A86" s="64" t="inlineStr"/>
      <c r="B86" s="64" t="inlineStr"/>
      <c r="C86" s="64" t="inlineStr"/>
      <c r="D86" s="68" t="inlineStr"/>
      <c r="E86" s="68" t="inlineStr"/>
      <c r="F86" s="68" t="inlineStr"/>
      <c r="G86" s="68" t="inlineStr"/>
      <c r="H86" s="68" t="inlineStr"/>
    </row>
    <row r="87" ht="24" customHeight="1">
      <c r="A87" s="64" t="inlineStr"/>
      <c r="B87" s="64" t="inlineStr"/>
      <c r="C87" s="64" t="inlineStr"/>
      <c r="D87" s="68" t="inlineStr"/>
      <c r="E87" s="68" t="inlineStr"/>
      <c r="F87" s="68" t="inlineStr"/>
      <c r="G87" s="68" t="inlineStr"/>
      <c r="H87" s="68" t="inlineStr"/>
    </row>
    <row r="88" ht="24" customHeight="1">
      <c r="A88" s="64" t="inlineStr"/>
      <c r="B88" s="64" t="inlineStr"/>
      <c r="C88" s="64" t="inlineStr"/>
      <c r="D88" s="68" t="inlineStr"/>
      <c r="E88" s="68" t="inlineStr"/>
      <c r="F88" s="68" t="inlineStr"/>
      <c r="G88" s="68" t="inlineStr"/>
      <c r="H88" s="68" t="inlineStr"/>
    </row>
    <row r="89" ht="24" customHeight="1">
      <c r="A89" s="64" t="inlineStr"/>
      <c r="B89" s="64" t="inlineStr"/>
      <c r="C89" s="64" t="inlineStr"/>
      <c r="D89" s="68" t="inlineStr"/>
      <c r="E89" s="68" t="inlineStr"/>
      <c r="F89" s="68" t="inlineStr"/>
      <c r="G89" s="68" t="inlineStr"/>
      <c r="H89" s="68" t="inlineStr"/>
    </row>
    <row r="90" ht="24" customHeight="1">
      <c r="A90" s="64" t="inlineStr"/>
      <c r="B90" s="64" t="inlineStr"/>
      <c r="C90" s="64" t="inlineStr"/>
      <c r="D90" s="68" t="inlineStr"/>
      <c r="E90" s="68" t="inlineStr"/>
      <c r="F90" s="68" t="inlineStr"/>
      <c r="G90" s="68" t="inlineStr"/>
      <c r="H90" s="68" t="inlineStr"/>
    </row>
    <row r="91" ht="24" customHeight="1">
      <c r="A91" s="64" t="inlineStr"/>
      <c r="B91" s="64" t="inlineStr"/>
      <c r="C91" s="64" t="inlineStr"/>
      <c r="D91" s="68" t="inlineStr"/>
      <c r="E91" s="68" t="inlineStr"/>
      <c r="F91" s="68" t="inlineStr"/>
      <c r="G91" s="68" t="inlineStr"/>
      <c r="H91" s="68" t="inlineStr"/>
    </row>
    <row r="92" ht="24" customHeight="1">
      <c r="A92" s="64" t="inlineStr"/>
      <c r="B92" s="64" t="inlineStr"/>
      <c r="C92" s="64" t="inlineStr"/>
      <c r="D92" s="68" t="inlineStr"/>
      <c r="E92" s="68" t="inlineStr"/>
      <c r="F92" s="68" t="inlineStr"/>
      <c r="G92" s="68" t="inlineStr"/>
      <c r="H92" s="68" t="inlineStr"/>
    </row>
    <row r="93" ht="24" customHeight="1">
      <c r="A93" s="64" t="inlineStr"/>
      <c r="B93" s="64" t="inlineStr"/>
      <c r="C93" s="64" t="inlineStr"/>
      <c r="D93" s="68" t="inlineStr"/>
      <c r="E93" s="68" t="inlineStr"/>
      <c r="F93" s="68" t="inlineStr"/>
      <c r="G93" s="68" t="inlineStr"/>
      <c r="H93" s="68" t="inlineStr"/>
    </row>
    <row r="94" ht="24" customHeight="1">
      <c r="A94" s="64" t="inlineStr"/>
      <c r="B94" s="64" t="inlineStr"/>
      <c r="C94" s="64" t="inlineStr"/>
      <c r="D94" s="68" t="inlineStr"/>
      <c r="E94" s="68" t="inlineStr"/>
      <c r="F94" s="68" t="inlineStr"/>
      <c r="G94" s="68" t="inlineStr"/>
      <c r="H94" s="68" t="inlineStr"/>
    </row>
    <row r="95" ht="24" customHeight="1">
      <c r="A95" s="64" t="inlineStr"/>
      <c r="B95" s="64" t="inlineStr"/>
      <c r="C95" s="64" t="inlineStr"/>
      <c r="D95" s="68" t="inlineStr"/>
      <c r="E95" s="68" t="inlineStr"/>
      <c r="F95" s="68" t="inlineStr"/>
      <c r="G95" s="68" t="inlineStr"/>
      <c r="H95" s="68" t="inlineStr"/>
    </row>
    <row r="96" ht="24" customHeight="1">
      <c r="A96" s="64" t="inlineStr"/>
      <c r="B96" s="64" t="inlineStr"/>
      <c r="C96" s="64" t="inlineStr"/>
      <c r="D96" s="68" t="inlineStr"/>
      <c r="E96" s="68" t="inlineStr"/>
      <c r="F96" s="68" t="inlineStr"/>
      <c r="G96" s="68" t="inlineStr"/>
      <c r="H96" s="68" t="inlineStr"/>
    </row>
    <row r="97" ht="24" customHeight="1">
      <c r="A97" s="64" t="inlineStr"/>
      <c r="B97" s="64" t="inlineStr"/>
      <c r="C97" s="64" t="inlineStr"/>
      <c r="D97" s="68" t="inlineStr"/>
      <c r="E97" s="68" t="inlineStr"/>
      <c r="F97" s="68" t="inlineStr"/>
      <c r="G97" s="68" t="inlineStr"/>
      <c r="H97" s="68" t="inlineStr"/>
    </row>
    <row r="98" ht="24" customHeight="1">
      <c r="A98" s="64" t="inlineStr"/>
      <c r="B98" s="64" t="inlineStr"/>
      <c r="C98" s="64" t="inlineStr"/>
      <c r="D98" s="68" t="inlineStr"/>
      <c r="E98" s="68" t="inlineStr"/>
      <c r="F98" s="68" t="inlineStr"/>
      <c r="G98" s="68" t="inlineStr"/>
      <c r="H98" s="68" t="inlineStr"/>
    </row>
    <row r="99" ht="24" customHeight="1">
      <c r="A99" s="64" t="inlineStr"/>
      <c r="B99" s="64" t="inlineStr"/>
      <c r="C99" s="64" t="inlineStr"/>
      <c r="D99" s="68" t="inlineStr"/>
      <c r="E99" s="68" t="inlineStr"/>
      <c r="F99" s="68" t="inlineStr"/>
      <c r="G99" s="68" t="inlineStr"/>
      <c r="H99" s="68" t="inlineStr"/>
    </row>
    <row r="100" ht="24" customHeight="1">
      <c r="A100" s="64" t="inlineStr"/>
      <c r="B100" s="64" t="inlineStr"/>
      <c r="C100" s="64" t="inlineStr"/>
      <c r="D100" s="68" t="inlineStr"/>
      <c r="E100" s="68" t="inlineStr"/>
      <c r="F100" s="68" t="inlineStr"/>
      <c r="G100" s="68" t="inlineStr"/>
      <c r="H100" s="68" t="inlineStr"/>
    </row>
    <row r="101" ht="24" customHeight="1">
      <c r="A101" s="64" t="inlineStr"/>
      <c r="B101" s="64" t="inlineStr"/>
      <c r="C101" s="64" t="inlineStr"/>
      <c r="D101" s="68" t="inlineStr"/>
      <c r="E101" s="68" t="inlineStr"/>
      <c r="F101" s="68" t="inlineStr"/>
      <c r="G101" s="68" t="inlineStr"/>
      <c r="H101" s="68" t="inlineStr"/>
    </row>
    <row r="102" ht="24" customHeight="1">
      <c r="A102" s="64" t="inlineStr"/>
      <c r="B102" s="64" t="inlineStr"/>
      <c r="C102" s="64" t="inlineStr"/>
      <c r="D102" s="68" t="inlineStr"/>
      <c r="E102" s="68" t="inlineStr"/>
      <c r="F102" s="68" t="inlineStr"/>
      <c r="G102" s="68" t="inlineStr"/>
      <c r="H102" s="68" t="inlineStr"/>
    </row>
    <row r="103" ht="24" customHeight="1">
      <c r="A103" s="64" t="inlineStr"/>
      <c r="B103" s="64" t="inlineStr"/>
      <c r="C103" s="64" t="inlineStr"/>
      <c r="D103" s="68" t="inlineStr"/>
      <c r="E103" s="68" t="inlineStr"/>
      <c r="F103" s="68" t="inlineStr"/>
      <c r="G103" s="68" t="inlineStr"/>
      <c r="H103" s="68" t="inlineStr"/>
    </row>
    <row r="104" ht="24" customHeight="1">
      <c r="A104" s="64" t="inlineStr"/>
      <c r="B104" s="64" t="inlineStr"/>
      <c r="C104" s="64" t="inlineStr"/>
      <c r="D104" s="68" t="inlineStr"/>
      <c r="E104" s="68" t="inlineStr"/>
      <c r="F104" s="68" t="inlineStr"/>
      <c r="G104" s="68" t="inlineStr"/>
      <c r="H104" s="68" t="inlineStr"/>
    </row>
    <row r="105" ht="24" customHeight="1">
      <c r="A105" s="64" t="inlineStr"/>
      <c r="B105" s="64" t="inlineStr"/>
      <c r="C105" s="64" t="inlineStr"/>
      <c r="D105" s="68" t="inlineStr"/>
      <c r="E105" s="68" t="inlineStr"/>
      <c r="F105" s="68" t="inlineStr"/>
      <c r="G105" s="68" t="inlineStr"/>
      <c r="H105" s="68" t="inlineStr"/>
    </row>
    <row r="106" ht="24" customHeight="1">
      <c r="A106" s="64" t="inlineStr"/>
      <c r="B106" s="64" t="inlineStr"/>
      <c r="C106" s="64" t="inlineStr"/>
      <c r="D106" s="68" t="inlineStr"/>
      <c r="E106" s="68" t="inlineStr"/>
      <c r="F106" s="68" t="inlineStr"/>
      <c r="G106" s="68" t="inlineStr"/>
      <c r="H106" s="68" t="inlineStr"/>
    </row>
    <row r="107" ht="24" customHeight="1">
      <c r="A107" s="64" t="inlineStr"/>
      <c r="B107" s="64" t="inlineStr"/>
      <c r="C107" s="64" t="inlineStr"/>
      <c r="D107" s="68" t="inlineStr"/>
      <c r="E107" s="68" t="inlineStr"/>
      <c r="F107" s="68" t="inlineStr"/>
      <c r="G107" s="68" t="inlineStr"/>
      <c r="H107" s="68" t="inlineStr"/>
    </row>
    <row r="108" ht="24" customHeight="1">
      <c r="A108" s="64" t="inlineStr"/>
      <c r="B108" s="64" t="inlineStr"/>
      <c r="C108" s="64" t="inlineStr"/>
      <c r="D108" s="68" t="inlineStr"/>
      <c r="E108" s="68" t="inlineStr"/>
      <c r="F108" s="68" t="inlineStr"/>
      <c r="G108" s="68" t="inlineStr"/>
      <c r="H108" s="68" t="inlineStr"/>
    </row>
    <row r="109" ht="24" customHeight="1">
      <c r="A109" s="64" t="inlineStr"/>
      <c r="B109" s="64" t="inlineStr"/>
      <c r="C109" s="64" t="inlineStr"/>
      <c r="D109" s="68" t="inlineStr"/>
      <c r="E109" s="68" t="inlineStr"/>
      <c r="F109" s="68" t="inlineStr"/>
      <c r="G109" s="68" t="inlineStr"/>
      <c r="H109" s="68" t="inlineStr"/>
    </row>
    <row r="110" ht="24" customHeight="1">
      <c r="A110" s="64" t="inlineStr"/>
      <c r="B110" s="64" t="inlineStr"/>
      <c r="C110" s="64" t="inlineStr"/>
      <c r="D110" s="68" t="inlineStr"/>
      <c r="E110" s="68" t="inlineStr"/>
      <c r="F110" s="68" t="inlineStr"/>
      <c r="G110" s="68" t="inlineStr"/>
      <c r="H110" s="68" t="inlineStr"/>
    </row>
    <row r="111" ht="24" customHeight="1">
      <c r="A111" s="64" t="inlineStr"/>
      <c r="B111" s="64" t="inlineStr"/>
      <c r="C111" s="64" t="inlineStr"/>
      <c r="D111" s="68" t="inlineStr"/>
      <c r="E111" s="68" t="inlineStr"/>
      <c r="F111" s="68" t="inlineStr"/>
      <c r="G111" s="68" t="inlineStr"/>
      <c r="H111" s="68" t="inlineStr"/>
    </row>
    <row r="112" ht="24" customHeight="1">
      <c r="A112" s="64" t="inlineStr"/>
      <c r="B112" s="64" t="inlineStr"/>
      <c r="C112" s="64" t="inlineStr"/>
      <c r="D112" s="68" t="inlineStr"/>
      <c r="E112" s="68" t="inlineStr"/>
      <c r="F112" s="68" t="inlineStr"/>
      <c r="G112" s="68" t="inlineStr"/>
      <c r="H112" s="68" t="inlineStr"/>
    </row>
    <row r="113" ht="24" customHeight="1">
      <c r="A113" s="64" t="inlineStr"/>
      <c r="B113" s="64" t="inlineStr"/>
      <c r="C113" s="64" t="inlineStr"/>
      <c r="D113" s="68" t="inlineStr"/>
      <c r="E113" s="68" t="inlineStr"/>
      <c r="F113" s="68" t="inlineStr"/>
      <c r="G113" s="68" t="inlineStr"/>
      <c r="H113" s="68" t="inlineStr"/>
    </row>
    <row r="114" ht="24" customHeight="1">
      <c r="A114" s="64" t="inlineStr"/>
      <c r="B114" s="64" t="inlineStr"/>
      <c r="C114" s="64" t="inlineStr"/>
      <c r="D114" s="68" t="inlineStr"/>
      <c r="E114" s="68" t="inlineStr"/>
      <c r="F114" s="68" t="inlineStr"/>
      <c r="G114" s="68" t="inlineStr"/>
      <c r="H114" s="68" t="inlineStr"/>
    </row>
    <row r="115" ht="24" customHeight="1">
      <c r="A115" s="64" t="inlineStr"/>
      <c r="B115" s="64" t="inlineStr"/>
      <c r="C115" s="64" t="inlineStr"/>
      <c r="D115" s="68" t="inlineStr"/>
      <c r="E115" s="68" t="inlineStr"/>
      <c r="F115" s="68" t="inlineStr"/>
      <c r="G115" s="68" t="inlineStr"/>
      <c r="H115" s="68" t="inlineStr"/>
    </row>
    <row r="116" ht="24" customHeight="1">
      <c r="A116" s="64" t="inlineStr"/>
      <c r="B116" s="64" t="inlineStr"/>
      <c r="C116" s="64" t="inlineStr"/>
      <c r="D116" s="68" t="inlineStr"/>
      <c r="E116" s="68" t="inlineStr"/>
      <c r="F116" s="68" t="inlineStr"/>
      <c r="G116" s="68" t="inlineStr"/>
      <c r="H116" s="68" t="inlineStr"/>
    </row>
    <row r="117" ht="24" customHeight="1">
      <c r="A117" s="64" t="inlineStr"/>
      <c r="B117" s="64" t="inlineStr"/>
      <c r="C117" s="64" t="inlineStr"/>
      <c r="D117" s="68" t="inlineStr"/>
      <c r="E117" s="68" t="inlineStr"/>
      <c r="F117" s="68" t="inlineStr"/>
      <c r="G117" s="68" t="inlineStr"/>
      <c r="H117" s="68" t="inlineStr"/>
    </row>
    <row r="118" ht="24" customHeight="1">
      <c r="A118" s="64" t="inlineStr"/>
      <c r="B118" s="64" t="inlineStr"/>
      <c r="C118" s="64" t="inlineStr"/>
      <c r="D118" s="68" t="inlineStr"/>
      <c r="E118" s="68" t="inlineStr"/>
      <c r="F118" s="68" t="inlineStr"/>
      <c r="G118" s="68" t="inlineStr"/>
      <c r="H118" s="68" t="inlineStr"/>
    </row>
    <row r="119" ht="24" customHeight="1">
      <c r="A119" s="64" t="inlineStr"/>
      <c r="B119" s="64" t="inlineStr"/>
      <c r="C119" s="64" t="inlineStr"/>
      <c r="D119" s="68" t="inlineStr"/>
      <c r="E119" s="68" t="inlineStr"/>
      <c r="F119" s="68" t="inlineStr"/>
      <c r="G119" s="68" t="inlineStr"/>
      <c r="H119" s="68" t="inlineStr"/>
    </row>
    <row r="120" ht="24" customHeight="1">
      <c r="A120" s="64" t="inlineStr"/>
      <c r="B120" s="64" t="inlineStr"/>
      <c r="C120" s="64" t="inlineStr"/>
      <c r="D120" s="68" t="inlineStr"/>
      <c r="E120" s="68" t="inlineStr"/>
      <c r="F120" s="68" t="inlineStr"/>
      <c r="G120" s="68" t="inlineStr"/>
      <c r="H120" s="68" t="inlineStr"/>
    </row>
    <row r="121" ht="24" customHeight="1">
      <c r="A121" s="64" t="inlineStr"/>
      <c r="B121" s="64" t="inlineStr"/>
      <c r="C121" s="64" t="inlineStr"/>
      <c r="D121" s="68" t="inlineStr"/>
      <c r="E121" s="68" t="inlineStr"/>
      <c r="F121" s="68" t="inlineStr"/>
      <c r="G121" s="68" t="inlineStr"/>
      <c r="H121" s="68" t="inlineStr"/>
    </row>
    <row r="122" ht="24" customHeight="1">
      <c r="A122" s="64" t="inlineStr"/>
      <c r="B122" s="64" t="inlineStr"/>
      <c r="C122" s="64" t="inlineStr"/>
      <c r="D122" s="68" t="inlineStr"/>
      <c r="E122" s="68" t="inlineStr"/>
      <c r="F122" s="68" t="inlineStr"/>
      <c r="G122" s="68" t="inlineStr"/>
      <c r="H122" s="68" t="inlineStr"/>
    </row>
    <row r="123" ht="24" customHeight="1">
      <c r="A123" s="64" t="inlineStr"/>
      <c r="B123" s="64" t="inlineStr"/>
      <c r="C123" s="64" t="inlineStr"/>
      <c r="D123" s="68" t="inlineStr"/>
      <c r="E123" s="68" t="inlineStr"/>
      <c r="F123" s="68" t="inlineStr"/>
      <c r="G123" s="68" t="inlineStr"/>
      <c r="H123" s="68" t="inlineStr"/>
    </row>
    <row r="124" ht="24" customHeight="1">
      <c r="A124" s="64" t="inlineStr"/>
      <c r="B124" s="64" t="inlineStr"/>
      <c r="C124" s="64" t="inlineStr"/>
      <c r="D124" s="68" t="inlineStr"/>
      <c r="E124" s="68" t="inlineStr"/>
      <c r="F124" s="68" t="inlineStr"/>
      <c r="G124" s="68" t="inlineStr"/>
      <c r="H124" s="68" t="inlineStr"/>
    </row>
    <row r="125" ht="24" customHeight="1">
      <c r="A125" s="64" t="inlineStr"/>
      <c r="B125" s="64" t="inlineStr"/>
      <c r="C125" s="64" t="inlineStr"/>
      <c r="D125" s="68" t="inlineStr"/>
      <c r="E125" s="68" t="inlineStr"/>
      <c r="F125" s="68" t="inlineStr"/>
      <c r="G125" s="68" t="inlineStr"/>
      <c r="H125" s="68" t="inlineStr"/>
    </row>
    <row r="126" ht="24" customHeight="1">
      <c r="A126" s="64" t="inlineStr"/>
      <c r="B126" s="64" t="inlineStr"/>
      <c r="C126" s="64" t="inlineStr"/>
      <c r="D126" s="68" t="inlineStr"/>
      <c r="E126" s="68" t="inlineStr"/>
      <c r="F126" s="68" t="inlineStr"/>
      <c r="G126" s="68" t="inlineStr"/>
      <c r="H126" s="68" t="inlineStr"/>
    </row>
    <row r="127" ht="24" customHeight="1">
      <c r="A127" s="64" t="inlineStr"/>
      <c r="B127" s="64" t="inlineStr"/>
      <c r="C127" s="64" t="inlineStr"/>
      <c r="D127" s="68" t="inlineStr"/>
      <c r="E127" s="68" t="inlineStr"/>
      <c r="F127" s="68" t="inlineStr"/>
      <c r="G127" s="68" t="inlineStr"/>
      <c r="H127" s="68" t="inlineStr"/>
    </row>
    <row r="128" ht="24" customHeight="1">
      <c r="A128" s="64" t="inlineStr"/>
      <c r="B128" s="64" t="inlineStr"/>
      <c r="C128" s="64" t="inlineStr"/>
      <c r="D128" s="68" t="inlineStr"/>
      <c r="E128" s="68" t="inlineStr"/>
      <c r="F128" s="68" t="inlineStr"/>
      <c r="G128" s="68" t="inlineStr"/>
      <c r="H128" s="68" t="inlineStr"/>
    </row>
    <row r="129" ht="24" customHeight="1">
      <c r="A129" s="64" t="inlineStr"/>
      <c r="B129" s="64" t="inlineStr"/>
      <c r="C129" s="64" t="inlineStr"/>
      <c r="D129" s="68" t="inlineStr"/>
      <c r="E129" s="68" t="inlineStr"/>
      <c r="F129" s="68" t="inlineStr"/>
      <c r="G129" s="68" t="inlineStr"/>
      <c r="H129" s="68" t="inlineStr"/>
    </row>
    <row r="130" ht="24" customHeight="1">
      <c r="A130" s="64" t="inlineStr"/>
      <c r="B130" s="64" t="inlineStr"/>
      <c r="C130" s="64" t="inlineStr"/>
      <c r="D130" s="68" t="inlineStr"/>
      <c r="E130" s="68" t="inlineStr"/>
      <c r="F130" s="68" t="inlineStr"/>
      <c r="G130" s="68" t="inlineStr"/>
      <c r="H130" s="68" t="inlineStr"/>
    </row>
    <row r="131" ht="24" customHeight="1">
      <c r="A131" s="64" t="inlineStr"/>
      <c r="B131" s="64" t="inlineStr"/>
      <c r="C131" s="64" t="inlineStr"/>
      <c r="D131" s="68" t="inlineStr"/>
      <c r="E131" s="68" t="inlineStr"/>
      <c r="F131" s="68" t="inlineStr"/>
      <c r="G131" s="68" t="inlineStr"/>
      <c r="H131" s="68" t="inlineStr"/>
    </row>
    <row r="132" ht="24" customHeight="1">
      <c r="A132" s="64" t="inlineStr"/>
      <c r="B132" s="64" t="inlineStr"/>
      <c r="C132" s="64" t="inlineStr"/>
      <c r="D132" s="68" t="inlineStr"/>
      <c r="E132" s="68" t="inlineStr"/>
      <c r="F132" s="68" t="inlineStr"/>
      <c r="G132" s="68" t="inlineStr"/>
      <c r="H132" s="68" t="inlineStr"/>
    </row>
    <row r="133" ht="24" customHeight="1">
      <c r="A133" s="64" t="inlineStr"/>
      <c r="B133" s="64" t="inlineStr"/>
      <c r="C133" s="64" t="inlineStr"/>
      <c r="D133" s="68" t="inlineStr"/>
      <c r="E133" s="68" t="inlineStr"/>
      <c r="F133" s="68" t="inlineStr"/>
      <c r="G133" s="68" t="inlineStr"/>
      <c r="H133" s="68" t="inlineStr"/>
    </row>
    <row r="134" ht="24" customHeight="1">
      <c r="A134" s="64" t="inlineStr"/>
      <c r="B134" s="64" t="inlineStr"/>
      <c r="C134" s="64" t="inlineStr"/>
      <c r="D134" s="68" t="inlineStr"/>
      <c r="E134" s="68" t="inlineStr"/>
      <c r="F134" s="68" t="inlineStr"/>
      <c r="G134" s="68" t="inlineStr"/>
      <c r="H134" s="68" t="inlineStr"/>
    </row>
    <row r="135" ht="24" customHeight="1">
      <c r="A135" s="64" t="inlineStr"/>
      <c r="B135" s="64" t="inlineStr"/>
      <c r="C135" s="64" t="inlineStr"/>
      <c r="D135" s="68" t="inlineStr"/>
      <c r="E135" s="68" t="inlineStr"/>
      <c r="F135" s="68" t="inlineStr"/>
      <c r="G135" s="68" t="inlineStr"/>
      <c r="H135" s="68" t="inlineStr"/>
    </row>
    <row r="136" ht="24" customHeight="1">
      <c r="A136" s="64" t="inlineStr"/>
      <c r="B136" s="64" t="inlineStr"/>
      <c r="C136" s="64" t="inlineStr"/>
      <c r="D136" s="68" t="inlineStr"/>
      <c r="E136" s="68" t="inlineStr"/>
      <c r="F136" s="68" t="inlineStr"/>
      <c r="G136" s="68" t="inlineStr"/>
      <c r="H136" s="68" t="inlineStr"/>
    </row>
    <row r="137" ht="24" customHeight="1">
      <c r="A137" s="64" t="inlineStr"/>
      <c r="B137" s="64" t="inlineStr"/>
      <c r="C137" s="64" t="inlineStr"/>
      <c r="D137" s="68" t="inlineStr"/>
      <c r="E137" s="68" t="inlineStr"/>
      <c r="F137" s="68" t="inlineStr"/>
      <c r="G137" s="68" t="inlineStr"/>
      <c r="H137" s="68" t="inlineStr"/>
    </row>
    <row r="138" ht="24" customHeight="1">
      <c r="A138" s="64" t="inlineStr"/>
      <c r="B138" s="64" t="inlineStr"/>
      <c r="C138" s="64" t="inlineStr"/>
      <c r="D138" s="68" t="inlineStr"/>
      <c r="E138" s="68" t="inlineStr"/>
      <c r="F138" s="68" t="inlineStr"/>
      <c r="G138" s="68" t="inlineStr"/>
      <c r="H138" s="68" t="inlineStr"/>
    </row>
    <row r="139" ht="24" customHeight="1">
      <c r="A139" s="64" t="inlineStr"/>
      <c r="B139" s="64" t="inlineStr"/>
      <c r="C139" s="64" t="inlineStr"/>
      <c r="D139" s="68" t="inlineStr"/>
      <c r="E139" s="68" t="inlineStr"/>
      <c r="F139" s="68" t="inlineStr"/>
      <c r="G139" s="68" t="inlineStr"/>
      <c r="H139" s="68" t="inlineStr"/>
    </row>
    <row r="140" ht="24" customHeight="1">
      <c r="A140" s="64" t="inlineStr"/>
      <c r="B140" s="64" t="inlineStr"/>
      <c r="C140" s="64" t="inlineStr"/>
      <c r="D140" s="68" t="inlineStr"/>
      <c r="E140" s="68" t="inlineStr"/>
      <c r="F140" s="68" t="inlineStr"/>
      <c r="G140" s="68" t="inlineStr"/>
      <c r="H140" s="68" t="inlineStr"/>
    </row>
    <row r="141" ht="24" customHeight="1">
      <c r="A141" s="64" t="inlineStr"/>
      <c r="B141" s="64" t="inlineStr"/>
      <c r="C141" s="64" t="inlineStr"/>
      <c r="D141" s="68" t="inlineStr"/>
      <c r="E141" s="68" t="inlineStr"/>
      <c r="F141" s="68" t="inlineStr"/>
      <c r="G141" s="68" t="inlineStr"/>
      <c r="H141" s="68" t="inlineStr"/>
    </row>
    <row r="142" ht="24" customHeight="1">
      <c r="A142" s="64" t="inlineStr"/>
      <c r="B142" s="64" t="inlineStr"/>
      <c r="C142" s="64" t="inlineStr"/>
      <c r="D142" s="68" t="inlineStr"/>
      <c r="E142" s="68" t="inlineStr"/>
      <c r="F142" s="68" t="inlineStr"/>
      <c r="G142" s="68" t="inlineStr"/>
      <c r="H142" s="68" t="inlineStr"/>
    </row>
    <row r="143" ht="24" customHeight="1">
      <c r="A143" s="64" t="inlineStr"/>
      <c r="B143" s="64" t="inlineStr"/>
      <c r="C143" s="64" t="inlineStr"/>
      <c r="D143" s="68" t="inlineStr"/>
      <c r="E143" s="68" t="inlineStr"/>
      <c r="F143" s="68" t="inlineStr"/>
      <c r="G143" s="68" t="inlineStr"/>
      <c r="H143" s="68" t="inlineStr"/>
    </row>
    <row r="144" ht="24" customHeight="1">
      <c r="A144" s="64" t="inlineStr"/>
      <c r="B144" s="64" t="inlineStr"/>
      <c r="C144" s="64" t="inlineStr"/>
      <c r="D144" s="68" t="inlineStr"/>
      <c r="E144" s="68" t="inlineStr"/>
      <c r="F144" s="68" t="inlineStr"/>
      <c r="G144" s="68" t="inlineStr"/>
      <c r="H144" s="68" t="inlineStr"/>
    </row>
    <row r="145" ht="24" customHeight="1">
      <c r="A145" s="64" t="inlineStr"/>
      <c r="B145" s="64" t="inlineStr"/>
      <c r="C145" s="64" t="inlineStr"/>
      <c r="D145" s="68" t="inlineStr"/>
      <c r="E145" s="68" t="inlineStr"/>
      <c r="F145" s="68" t="inlineStr"/>
      <c r="G145" s="68" t="inlineStr"/>
      <c r="H145" s="68" t="inlineStr"/>
    </row>
    <row r="146" ht="24" customHeight="1">
      <c r="A146" s="64" t="inlineStr"/>
      <c r="B146" s="64" t="inlineStr"/>
      <c r="C146" s="64" t="inlineStr"/>
      <c r="D146" s="68" t="inlineStr"/>
      <c r="E146" s="68" t="inlineStr"/>
      <c r="F146" s="68" t="inlineStr"/>
      <c r="G146" s="68" t="inlineStr"/>
      <c r="H146" s="68" t="inlineStr"/>
    </row>
    <row r="147" ht="24" customHeight="1">
      <c r="A147" s="64" t="inlineStr"/>
      <c r="B147" s="64" t="inlineStr"/>
      <c r="C147" s="64" t="inlineStr"/>
      <c r="D147" s="68" t="inlineStr"/>
      <c r="E147" s="68" t="inlineStr"/>
      <c r="F147" s="68" t="inlineStr"/>
      <c r="G147" s="68" t="inlineStr"/>
      <c r="H147" s="68" t="inlineStr"/>
    </row>
    <row r="148" ht="24" customHeight="1">
      <c r="A148" s="64" t="inlineStr"/>
      <c r="B148" s="64" t="inlineStr"/>
      <c r="C148" s="64" t="inlineStr"/>
      <c r="D148" s="68" t="inlineStr"/>
      <c r="E148" s="68" t="inlineStr"/>
      <c r="F148" s="68" t="inlineStr"/>
      <c r="G148" s="68" t="inlineStr"/>
      <c r="H148" s="68" t="inlineStr"/>
    </row>
    <row r="149" ht="24" customHeight="1">
      <c r="A149" s="64" t="inlineStr"/>
      <c r="B149" s="64" t="inlineStr"/>
      <c r="C149" s="64" t="inlineStr"/>
      <c r="D149" s="68" t="inlineStr"/>
      <c r="E149" s="68" t="inlineStr"/>
      <c r="F149" s="68" t="inlineStr"/>
      <c r="G149" s="68" t="inlineStr"/>
      <c r="H149" s="68" t="inlineStr"/>
    </row>
    <row r="150" ht="24" customHeight="1">
      <c r="A150" s="64" t="inlineStr"/>
      <c r="B150" s="64" t="inlineStr"/>
      <c r="C150" s="64" t="inlineStr"/>
      <c r="D150" s="68" t="inlineStr"/>
      <c r="E150" s="68" t="inlineStr"/>
      <c r="F150" s="68" t="inlineStr"/>
      <c r="G150" s="68" t="inlineStr"/>
      <c r="H150" s="68" t="inlineStr"/>
    </row>
    <row r="151" ht="24" customHeight="1">
      <c r="A151" s="64" t="inlineStr"/>
      <c r="B151" s="64" t="inlineStr"/>
      <c r="C151" s="64" t="inlineStr"/>
      <c r="D151" s="68" t="inlineStr"/>
      <c r="E151" s="68" t="inlineStr"/>
      <c r="F151" s="68" t="inlineStr"/>
      <c r="G151" s="68" t="inlineStr"/>
      <c r="H151" s="68" t="inlineStr"/>
    </row>
    <row r="152" ht="24" customHeight="1">
      <c r="A152" s="64" t="inlineStr"/>
      <c r="B152" s="64" t="inlineStr"/>
      <c r="C152" s="64" t="inlineStr"/>
      <c r="D152" s="68" t="inlineStr"/>
      <c r="E152" s="68" t="inlineStr"/>
      <c r="F152" s="68" t="inlineStr"/>
      <c r="G152" s="68" t="inlineStr"/>
      <c r="H152" s="68" t="inlineStr"/>
    </row>
    <row r="153" ht="24" customHeight="1">
      <c r="A153" s="64" t="inlineStr"/>
      <c r="B153" s="64" t="inlineStr"/>
      <c r="C153" s="64" t="inlineStr"/>
      <c r="D153" s="68" t="inlineStr"/>
      <c r="E153" s="68" t="inlineStr"/>
      <c r="F153" s="68" t="inlineStr"/>
      <c r="G153" s="68" t="inlineStr"/>
      <c r="H153" s="68" t="inlineStr"/>
    </row>
    <row r="154" ht="24" customHeight="1">
      <c r="A154" s="64" t="inlineStr"/>
      <c r="B154" s="64" t="inlineStr"/>
      <c r="C154" s="64" t="inlineStr"/>
      <c r="D154" s="68" t="inlineStr"/>
      <c r="E154" s="68" t="inlineStr"/>
      <c r="F154" s="68" t="inlineStr"/>
      <c r="G154" s="68" t="inlineStr"/>
      <c r="H154" s="68" t="inlineStr"/>
    </row>
    <row r="155" ht="24" customHeight="1">
      <c r="A155" s="64" t="inlineStr"/>
      <c r="B155" s="64" t="inlineStr"/>
      <c r="C155" s="64" t="inlineStr"/>
      <c r="D155" s="68" t="inlineStr"/>
      <c r="E155" s="68" t="inlineStr"/>
      <c r="F155" s="68" t="inlineStr"/>
      <c r="G155" s="68" t="inlineStr"/>
      <c r="H155" s="68" t="inlineStr"/>
    </row>
    <row r="156" ht="24" customHeight="1">
      <c r="A156" s="64" t="inlineStr"/>
      <c r="B156" s="64" t="inlineStr"/>
      <c r="C156" s="64" t="inlineStr"/>
      <c r="D156" s="68" t="inlineStr"/>
      <c r="E156" s="68" t="inlineStr"/>
      <c r="F156" s="68" t="inlineStr"/>
      <c r="G156" s="68" t="inlineStr"/>
      <c r="H156" s="68" t="inlineStr"/>
    </row>
    <row r="157" ht="24" customHeight="1">
      <c r="A157" s="64" t="inlineStr"/>
      <c r="B157" s="64" t="inlineStr"/>
      <c r="C157" s="64" t="inlineStr"/>
      <c r="D157" s="68" t="inlineStr"/>
      <c r="E157" s="68" t="inlineStr"/>
      <c r="F157" s="68" t="inlineStr"/>
      <c r="G157" s="68" t="inlineStr"/>
      <c r="H157" s="68" t="inlineStr"/>
    </row>
    <row r="158" ht="24" customHeight="1">
      <c r="A158" s="64" t="inlineStr"/>
      <c r="B158" s="64" t="inlineStr"/>
      <c r="C158" s="64" t="inlineStr"/>
      <c r="D158" s="68" t="inlineStr"/>
      <c r="E158" s="68" t="inlineStr"/>
      <c r="F158" s="68" t="inlineStr"/>
      <c r="G158" s="68" t="inlineStr"/>
      <c r="H158" s="68" t="inlineStr"/>
    </row>
    <row r="159" ht="24" customHeight="1">
      <c r="A159" s="64" t="inlineStr"/>
      <c r="B159" s="64" t="inlineStr"/>
      <c r="C159" s="64" t="inlineStr"/>
      <c r="D159" s="68" t="inlineStr"/>
      <c r="E159" s="68" t="inlineStr"/>
      <c r="F159" s="68" t="inlineStr"/>
      <c r="G159" s="68" t="inlineStr"/>
      <c r="H159" s="68" t="inlineStr"/>
    </row>
    <row r="160" ht="24" customHeight="1">
      <c r="A160" s="64" t="inlineStr"/>
      <c r="B160" s="64" t="inlineStr"/>
      <c r="C160" s="64" t="inlineStr"/>
      <c r="D160" s="68" t="inlineStr"/>
      <c r="E160" s="68" t="inlineStr"/>
      <c r="F160" s="68" t="inlineStr"/>
      <c r="G160" s="68" t="inlineStr"/>
      <c r="H160" s="68" t="inlineStr"/>
    </row>
    <row r="161" ht="24" customHeight="1">
      <c r="A161" s="64" t="inlineStr"/>
      <c r="B161" s="64" t="inlineStr"/>
      <c r="C161" s="64" t="inlineStr"/>
      <c r="D161" s="68" t="inlineStr"/>
      <c r="E161" s="68" t="inlineStr"/>
      <c r="F161" s="68" t="inlineStr"/>
      <c r="G161" s="68" t="inlineStr"/>
      <c r="H161" s="68" t="inlineStr"/>
    </row>
    <row r="162" ht="24" customHeight="1">
      <c r="A162" s="64" t="inlineStr"/>
      <c r="B162" s="64" t="inlineStr"/>
      <c r="C162" s="64" t="inlineStr"/>
      <c r="D162" s="68" t="inlineStr"/>
      <c r="E162" s="68" t="inlineStr"/>
      <c r="F162" s="68" t="inlineStr"/>
      <c r="G162" s="68" t="inlineStr"/>
      <c r="H162" s="68" t="inlineStr"/>
    </row>
    <row r="163" ht="24" customHeight="1">
      <c r="A163" s="64" t="inlineStr"/>
      <c r="B163" s="64" t="inlineStr"/>
      <c r="C163" s="64" t="inlineStr"/>
      <c r="D163" s="68" t="inlineStr"/>
      <c r="E163" s="68" t="inlineStr"/>
      <c r="F163" s="68" t="inlineStr"/>
      <c r="G163" s="68" t="inlineStr"/>
      <c r="H163" s="68" t="inlineStr"/>
    </row>
    <row r="164" ht="24" customHeight="1">
      <c r="A164" s="64" t="inlineStr"/>
      <c r="B164" s="64" t="inlineStr"/>
      <c r="C164" s="64" t="inlineStr"/>
      <c r="D164" s="68" t="inlineStr"/>
      <c r="E164" s="68" t="inlineStr"/>
      <c r="F164" s="68" t="inlineStr"/>
      <c r="G164" s="68" t="inlineStr"/>
      <c r="H164" s="68" t="inlineStr"/>
    </row>
    <row r="165" ht="24" customHeight="1">
      <c r="A165" s="64" t="inlineStr"/>
      <c r="B165" s="64" t="inlineStr"/>
      <c r="C165" s="64" t="inlineStr"/>
      <c r="D165" s="68" t="inlineStr"/>
      <c r="E165" s="68" t="inlineStr"/>
      <c r="F165" s="68" t="inlineStr"/>
      <c r="G165" s="68" t="inlineStr"/>
      <c r="H165" s="68" t="inlineStr"/>
    </row>
    <row r="166" ht="24" customHeight="1">
      <c r="A166" s="64" t="inlineStr"/>
      <c r="B166" s="64" t="inlineStr"/>
      <c r="C166" s="64" t="inlineStr"/>
      <c r="D166" s="68" t="inlineStr"/>
      <c r="E166" s="68" t="inlineStr"/>
      <c r="F166" s="68" t="inlineStr"/>
      <c r="G166" s="68" t="inlineStr"/>
      <c r="H166" s="68" t="inlineStr"/>
    </row>
    <row r="167" ht="24" customHeight="1">
      <c r="A167" s="64" t="inlineStr"/>
      <c r="B167" s="64" t="inlineStr"/>
      <c r="C167" s="64" t="inlineStr"/>
      <c r="D167" s="68" t="inlineStr"/>
      <c r="E167" s="68" t="inlineStr"/>
      <c r="F167" s="68" t="inlineStr"/>
      <c r="G167" s="68" t="inlineStr"/>
      <c r="H167" s="68" t="inlineStr"/>
    </row>
    <row r="168" ht="24" customHeight="1">
      <c r="A168" s="64" t="inlineStr"/>
      <c r="B168" s="64" t="inlineStr"/>
      <c r="C168" s="64" t="inlineStr"/>
      <c r="D168" s="68" t="inlineStr"/>
      <c r="E168" s="68" t="inlineStr"/>
      <c r="F168" s="68" t="inlineStr"/>
      <c r="G168" s="68" t="inlineStr"/>
      <c r="H168" s="68" t="inlineStr"/>
    </row>
    <row r="169" ht="24" customHeight="1">
      <c r="A169" s="64" t="inlineStr"/>
      <c r="B169" s="64" t="inlineStr"/>
      <c r="C169" s="64" t="inlineStr"/>
      <c r="D169" s="68" t="inlineStr"/>
      <c r="E169" s="68" t="inlineStr"/>
      <c r="F169" s="68" t="inlineStr"/>
      <c r="G169" s="68" t="inlineStr"/>
      <c r="H169" s="68" t="inlineStr"/>
    </row>
    <row r="170" ht="24" customHeight="1">
      <c r="A170" s="64" t="inlineStr"/>
      <c r="B170" s="64" t="inlineStr"/>
      <c r="C170" s="64" t="inlineStr"/>
      <c r="D170" s="68" t="inlineStr"/>
      <c r="E170" s="68" t="inlineStr"/>
      <c r="F170" s="68" t="inlineStr"/>
      <c r="G170" s="68" t="inlineStr"/>
      <c r="H170" s="68" t="inlineStr"/>
    </row>
    <row r="171" ht="24" customHeight="1">
      <c r="A171" s="64" t="inlineStr"/>
      <c r="B171" s="64" t="inlineStr"/>
      <c r="C171" s="64" t="inlineStr"/>
      <c r="D171" s="68" t="inlineStr"/>
      <c r="E171" s="68" t="inlineStr"/>
      <c r="F171" s="68" t="inlineStr"/>
      <c r="G171" s="68" t="inlineStr"/>
      <c r="H171" s="68" t="inlineStr"/>
    </row>
    <row r="172" ht="24" customHeight="1">
      <c r="A172" s="64" t="inlineStr"/>
      <c r="B172" s="64" t="inlineStr"/>
      <c r="C172" s="64" t="inlineStr"/>
      <c r="D172" s="68" t="inlineStr"/>
      <c r="E172" s="68" t="inlineStr"/>
      <c r="F172" s="68" t="inlineStr"/>
      <c r="G172" s="68" t="inlineStr"/>
      <c r="H172" s="68" t="inlineStr"/>
    </row>
    <row r="173" ht="24" customHeight="1">
      <c r="A173" s="64" t="inlineStr"/>
      <c r="B173" s="64" t="inlineStr"/>
      <c r="C173" s="64" t="inlineStr"/>
      <c r="D173" s="68" t="inlineStr"/>
      <c r="E173" s="68" t="inlineStr"/>
      <c r="F173" s="68" t="inlineStr"/>
      <c r="G173" s="68" t="inlineStr"/>
      <c r="H173" s="68" t="inlineStr"/>
    </row>
    <row r="174" ht="24" customHeight="1">
      <c r="A174" s="64" t="inlineStr"/>
      <c r="B174" s="64" t="inlineStr"/>
      <c r="C174" s="64" t="inlineStr"/>
      <c r="D174" s="68" t="inlineStr"/>
      <c r="E174" s="68" t="inlineStr"/>
      <c r="F174" s="68" t="inlineStr"/>
      <c r="G174" s="68" t="inlineStr"/>
      <c r="H174" s="68" t="inlineStr"/>
    </row>
    <row r="175" ht="24" customHeight="1">
      <c r="A175" s="64" t="inlineStr"/>
      <c r="B175" s="64" t="inlineStr"/>
      <c r="C175" s="64" t="inlineStr"/>
      <c r="D175" s="68" t="inlineStr"/>
      <c r="E175" s="68" t="inlineStr"/>
      <c r="F175" s="68" t="inlineStr"/>
      <c r="G175" s="68" t="inlineStr"/>
      <c r="H175" s="68" t="inlineStr"/>
    </row>
    <row r="176" ht="24" customHeight="1">
      <c r="A176" s="64" t="inlineStr"/>
      <c r="B176" s="64" t="inlineStr"/>
      <c r="C176" s="64" t="inlineStr"/>
      <c r="D176" s="68" t="inlineStr"/>
      <c r="E176" s="68" t="inlineStr"/>
      <c r="F176" s="68" t="inlineStr"/>
      <c r="G176" s="68" t="inlineStr"/>
      <c r="H176" s="68" t="inlineStr"/>
    </row>
    <row r="177" ht="24" customHeight="1">
      <c r="A177" s="64" t="inlineStr"/>
      <c r="B177" s="64" t="inlineStr"/>
      <c r="C177" s="64" t="inlineStr"/>
      <c r="D177" s="68" t="inlineStr"/>
      <c r="E177" s="68" t="inlineStr"/>
      <c r="F177" s="68" t="inlineStr"/>
      <c r="G177" s="68" t="inlineStr"/>
      <c r="H177" s="68" t="inlineStr"/>
    </row>
    <row r="178" ht="24" customHeight="1">
      <c r="A178" s="64" t="inlineStr"/>
      <c r="B178" s="64" t="inlineStr"/>
      <c r="C178" s="64" t="inlineStr"/>
      <c r="D178" s="68" t="inlineStr"/>
      <c r="E178" s="68" t="inlineStr"/>
      <c r="F178" s="68" t="inlineStr"/>
      <c r="G178" s="68" t="inlineStr"/>
      <c r="H178" s="68" t="inlineStr"/>
    </row>
    <row r="179" ht="24" customHeight="1">
      <c r="A179" s="64" t="inlineStr"/>
      <c r="B179" s="64" t="inlineStr"/>
      <c r="C179" s="64" t="inlineStr"/>
      <c r="D179" s="68" t="inlineStr"/>
      <c r="E179" s="68" t="inlineStr"/>
      <c r="F179" s="68" t="inlineStr"/>
      <c r="G179" s="68" t="inlineStr"/>
      <c r="H179" s="68" t="inlineStr"/>
    </row>
    <row r="180" ht="24" customHeight="1">
      <c r="A180" s="64" t="inlineStr"/>
      <c r="B180" s="64" t="inlineStr"/>
      <c r="C180" s="64" t="inlineStr"/>
      <c r="D180" s="68" t="inlineStr"/>
      <c r="E180" s="68" t="inlineStr"/>
      <c r="F180" s="68" t="inlineStr"/>
      <c r="G180" s="68" t="inlineStr"/>
      <c r="H180" s="68" t="inlineStr"/>
    </row>
    <row r="181" ht="24" customHeight="1">
      <c r="A181" s="64" t="inlineStr"/>
      <c r="B181" s="64" t="inlineStr"/>
      <c r="C181" s="64" t="inlineStr"/>
      <c r="D181" s="68" t="inlineStr"/>
      <c r="E181" s="68" t="inlineStr"/>
      <c r="F181" s="68" t="inlineStr"/>
      <c r="G181" s="68" t="inlineStr"/>
      <c r="H181" s="68" t="inlineStr"/>
    </row>
    <row r="182" ht="24" customHeight="1">
      <c r="A182" s="64" t="inlineStr"/>
      <c r="B182" s="64" t="inlineStr"/>
      <c r="C182" s="64" t="inlineStr"/>
      <c r="D182" s="68" t="inlineStr"/>
      <c r="E182" s="68" t="inlineStr"/>
      <c r="F182" s="68" t="inlineStr"/>
      <c r="G182" s="68" t="inlineStr"/>
      <c r="H182" s="68" t="inlineStr"/>
    </row>
    <row r="183" ht="24" customHeight="1">
      <c r="A183" s="64" t="inlineStr"/>
      <c r="B183" s="64" t="inlineStr"/>
      <c r="C183" s="64" t="inlineStr"/>
      <c r="D183" s="68" t="inlineStr"/>
      <c r="E183" s="68" t="inlineStr"/>
      <c r="F183" s="68" t="inlineStr"/>
      <c r="G183" s="68" t="inlineStr"/>
      <c r="H183" s="68" t="inlineStr"/>
    </row>
    <row r="184" ht="24" customHeight="1">
      <c r="A184" s="64" t="inlineStr"/>
      <c r="B184" s="64" t="inlineStr"/>
      <c r="C184" s="64" t="inlineStr"/>
      <c r="D184" s="68" t="inlineStr"/>
      <c r="E184" s="68" t="inlineStr"/>
      <c r="F184" s="68" t="inlineStr"/>
      <c r="G184" s="68" t="inlineStr"/>
      <c r="H184" s="68" t="inlineStr"/>
    </row>
    <row r="185" ht="24" customHeight="1">
      <c r="A185" s="64" t="inlineStr"/>
      <c r="B185" s="64" t="inlineStr"/>
      <c r="C185" s="64" t="inlineStr"/>
      <c r="D185" s="68" t="inlineStr"/>
      <c r="E185" s="68" t="inlineStr"/>
      <c r="F185" s="68" t="inlineStr"/>
      <c r="G185" s="68" t="inlineStr"/>
      <c r="H185" s="68" t="inlineStr"/>
    </row>
    <row r="186" ht="24" customHeight="1">
      <c r="A186" s="64" t="inlineStr"/>
      <c r="B186" s="64" t="inlineStr"/>
      <c r="C186" s="64" t="inlineStr"/>
      <c r="D186" s="68" t="inlineStr"/>
      <c r="E186" s="68" t="inlineStr"/>
      <c r="F186" s="68" t="inlineStr"/>
      <c r="G186" s="68" t="inlineStr"/>
      <c r="H186" s="68" t="inlineStr"/>
    </row>
    <row r="187" ht="24" customHeight="1">
      <c r="A187" s="64" t="inlineStr"/>
      <c r="B187" s="64" t="inlineStr"/>
      <c r="C187" s="64" t="inlineStr"/>
      <c r="D187" s="68" t="inlineStr"/>
      <c r="E187" s="68" t="inlineStr"/>
      <c r="F187" s="68" t="inlineStr"/>
      <c r="G187" s="68" t="inlineStr"/>
      <c r="H187" s="68" t="inlineStr"/>
    </row>
    <row r="188" ht="24" customHeight="1">
      <c r="A188" s="64" t="inlineStr"/>
      <c r="B188" s="64" t="inlineStr"/>
      <c r="C188" s="64" t="inlineStr"/>
      <c r="D188" s="68" t="inlineStr"/>
      <c r="E188" s="68" t="inlineStr"/>
      <c r="F188" s="68" t="inlineStr"/>
      <c r="G188" s="68" t="inlineStr"/>
      <c r="H188" s="68" t="inlineStr"/>
    </row>
    <row r="189" ht="24" customHeight="1">
      <c r="A189" s="64" t="inlineStr"/>
      <c r="B189" s="64" t="inlineStr"/>
      <c r="C189" s="64" t="inlineStr"/>
      <c r="D189" s="68" t="inlineStr"/>
      <c r="E189" s="68" t="inlineStr"/>
      <c r="F189" s="68" t="inlineStr"/>
      <c r="G189" s="68" t="inlineStr"/>
      <c r="H189" s="68" t="inlineStr"/>
    </row>
    <row r="190" ht="24" customHeight="1">
      <c r="A190" s="64" t="inlineStr"/>
      <c r="B190" s="64" t="inlineStr"/>
      <c r="C190" s="64" t="inlineStr"/>
      <c r="D190" s="68" t="inlineStr"/>
      <c r="E190" s="68" t="inlineStr"/>
      <c r="F190" s="68" t="inlineStr"/>
      <c r="G190" s="68" t="inlineStr"/>
      <c r="H190" s="68" t="inlineStr"/>
    </row>
    <row r="191" ht="24" customHeight="1">
      <c r="A191" s="64" t="inlineStr"/>
      <c r="B191" s="64" t="inlineStr"/>
      <c r="C191" s="64" t="inlineStr"/>
      <c r="D191" s="68" t="inlineStr"/>
      <c r="E191" s="68" t="inlineStr"/>
      <c r="F191" s="68" t="inlineStr"/>
      <c r="G191" s="68" t="inlineStr"/>
      <c r="H191" s="68" t="inlineStr"/>
    </row>
    <row r="192" ht="24" customHeight="1">
      <c r="A192" s="64" t="inlineStr"/>
      <c r="B192" s="64" t="inlineStr"/>
      <c r="C192" s="64" t="inlineStr"/>
      <c r="D192" s="68" t="inlineStr"/>
      <c r="E192" s="68" t="inlineStr"/>
      <c r="F192" s="68" t="inlineStr"/>
      <c r="G192" s="68" t="inlineStr"/>
      <c r="H192" s="68" t="inlineStr"/>
    </row>
    <row r="193" ht="24" customHeight="1">
      <c r="A193" s="64" t="inlineStr"/>
      <c r="B193" s="64" t="inlineStr"/>
      <c r="C193" s="64" t="inlineStr"/>
      <c r="D193" s="68" t="inlineStr"/>
      <c r="E193" s="68" t="inlineStr"/>
      <c r="F193" s="68" t="inlineStr"/>
      <c r="G193" s="68" t="inlineStr"/>
      <c r="H193" s="68" t="inlineStr"/>
    </row>
    <row r="194" ht="24" customHeight="1">
      <c r="A194" s="64" t="inlineStr"/>
      <c r="B194" s="64" t="inlineStr"/>
      <c r="C194" s="64" t="inlineStr"/>
      <c r="D194" s="68" t="inlineStr"/>
      <c r="E194" s="68" t="inlineStr"/>
      <c r="F194" s="68" t="inlineStr"/>
      <c r="G194" s="68" t="inlineStr"/>
      <c r="H194" s="68" t="inlineStr"/>
    </row>
    <row r="195" ht="24" customHeight="1">
      <c r="A195" s="64" t="inlineStr"/>
      <c r="B195" s="64" t="inlineStr"/>
      <c r="C195" s="64" t="inlineStr"/>
      <c r="D195" s="68" t="inlineStr"/>
      <c r="E195" s="68" t="inlineStr"/>
      <c r="F195" s="68" t="inlineStr"/>
      <c r="G195" s="68" t="inlineStr"/>
      <c r="H195" s="68" t="inlineStr"/>
    </row>
    <row r="196" ht="24" customHeight="1">
      <c r="A196" s="64" t="inlineStr"/>
      <c r="B196" s="64" t="inlineStr"/>
      <c r="C196" s="64" t="inlineStr"/>
      <c r="D196" s="68" t="inlineStr"/>
      <c r="E196" s="68" t="inlineStr"/>
      <c r="F196" s="68" t="inlineStr"/>
      <c r="G196" s="68" t="inlineStr"/>
      <c r="H196" s="68" t="inlineStr"/>
    </row>
    <row r="197" ht="24" customHeight="1">
      <c r="A197" s="64" t="inlineStr"/>
      <c r="B197" s="64" t="inlineStr"/>
      <c r="C197" s="64" t="inlineStr"/>
      <c r="D197" s="68" t="inlineStr"/>
      <c r="E197" s="68" t="inlineStr"/>
      <c r="F197" s="68" t="inlineStr"/>
      <c r="G197" s="68" t="inlineStr"/>
      <c r="H197" s="68" t="inlineStr"/>
    </row>
    <row r="198" ht="24" customHeight="1">
      <c r="A198" s="64" t="inlineStr"/>
      <c r="B198" s="64" t="inlineStr"/>
      <c r="C198" s="64" t="inlineStr"/>
      <c r="D198" s="68" t="inlineStr"/>
      <c r="E198" s="68" t="inlineStr"/>
      <c r="F198" s="68" t="inlineStr"/>
      <c r="G198" s="68" t="inlineStr"/>
      <c r="H198" s="68" t="inlineStr"/>
    </row>
    <row r="199" ht="24" customHeight="1">
      <c r="A199" s="64" t="inlineStr"/>
      <c r="B199" s="64" t="inlineStr"/>
      <c r="C199" s="64" t="inlineStr"/>
      <c r="D199" s="68" t="inlineStr"/>
      <c r="E199" s="68" t="inlineStr"/>
      <c r="F199" s="68" t="inlineStr"/>
      <c r="G199" s="68" t="inlineStr"/>
      <c r="H199" s="68" t="inlineStr"/>
    </row>
    <row r="200" ht="24" customHeight="1">
      <c r="A200" s="64" t="inlineStr"/>
      <c r="B200" s="64" t="inlineStr"/>
      <c r="C200" s="64" t="inlineStr"/>
      <c r="D200" s="68" t="inlineStr"/>
      <c r="E200" s="68" t="inlineStr"/>
      <c r="F200" s="68" t="inlineStr"/>
      <c r="G200" s="68" t="inlineStr"/>
      <c r="H200" s="68" t="inlineStr"/>
    </row>
    <row r="201" ht="24" customHeight="1">
      <c r="A201" s="64" t="inlineStr"/>
      <c r="B201" s="64" t="inlineStr"/>
      <c r="C201" s="64" t="inlineStr"/>
      <c r="D201" s="68" t="inlineStr"/>
      <c r="E201" s="68" t="inlineStr"/>
      <c r="F201" s="68" t="inlineStr"/>
      <c r="G201" s="68" t="inlineStr"/>
      <c r="H201" s="68" t="inlineStr"/>
    </row>
    <row r="202" ht="24" customHeight="1">
      <c r="A202" s="64" t="inlineStr"/>
      <c r="B202" s="64" t="inlineStr"/>
      <c r="C202" s="64" t="inlineStr"/>
      <c r="D202" s="68" t="inlineStr"/>
      <c r="E202" s="68" t="inlineStr"/>
      <c r="F202" s="68" t="inlineStr"/>
      <c r="G202" s="68" t="inlineStr"/>
      <c r="H202" s="68" t="inlineStr"/>
    </row>
    <row r="203" ht="24" customHeight="1">
      <c r="A203" s="64" t="inlineStr"/>
      <c r="B203" s="64" t="inlineStr"/>
      <c r="C203" s="64" t="inlineStr"/>
      <c r="D203" s="68" t="inlineStr"/>
      <c r="E203" s="68" t="inlineStr"/>
      <c r="F203" s="68" t="inlineStr"/>
      <c r="G203" s="68" t="inlineStr"/>
      <c r="H203" s="68" t="inlineStr"/>
    </row>
    <row r="204" ht="24" customHeight="1">
      <c r="A204" s="64" t="inlineStr"/>
      <c r="B204" s="64" t="inlineStr"/>
      <c r="C204" s="64" t="inlineStr"/>
      <c r="D204" s="68" t="inlineStr"/>
      <c r="E204" s="68" t="inlineStr"/>
      <c r="F204" s="68" t="inlineStr"/>
      <c r="G204" s="68" t="inlineStr"/>
      <c r="H204" s="68" t="inlineStr"/>
    </row>
    <row r="205" ht="24" customHeight="1">
      <c r="A205" s="64" t="inlineStr"/>
      <c r="B205" s="64" t="inlineStr"/>
      <c r="C205" s="64" t="inlineStr"/>
      <c r="D205" s="68" t="inlineStr"/>
      <c r="E205" s="68" t="inlineStr"/>
      <c r="F205" s="68" t="inlineStr"/>
      <c r="G205" s="68" t="inlineStr"/>
      <c r="H205" s="68" t="inlineStr"/>
    </row>
    <row r="206" ht="24" customHeight="1">
      <c r="A206" s="64" t="inlineStr"/>
      <c r="B206" s="64" t="inlineStr"/>
      <c r="C206" s="64" t="inlineStr"/>
      <c r="D206" s="68" t="inlineStr"/>
      <c r="E206" s="68" t="inlineStr"/>
      <c r="F206" s="68" t="inlineStr"/>
      <c r="G206" s="68" t="inlineStr"/>
      <c r="H206" s="68" t="inlineStr"/>
    </row>
    <row r="207" ht="24" customHeight="1">
      <c r="A207" s="64" t="inlineStr"/>
      <c r="B207" s="64" t="inlineStr"/>
      <c r="C207" s="64" t="inlineStr"/>
      <c r="D207" s="68" t="inlineStr"/>
      <c r="E207" s="68" t="inlineStr"/>
      <c r="F207" s="68" t="inlineStr"/>
      <c r="G207" s="68" t="inlineStr"/>
      <c r="H207" s="68" t="inlineStr"/>
    </row>
    <row r="208" ht="24" customHeight="1">
      <c r="A208" s="64" t="inlineStr"/>
      <c r="B208" s="64" t="inlineStr"/>
      <c r="C208" s="64" t="inlineStr"/>
      <c r="D208" s="68" t="inlineStr"/>
      <c r="E208" s="68" t="inlineStr"/>
      <c r="F208" s="68" t="inlineStr"/>
      <c r="G208" s="68" t="inlineStr"/>
      <c r="H208" s="68" t="inlineStr"/>
    </row>
    <row r="209" ht="24" customHeight="1">
      <c r="A209" s="64" t="inlineStr"/>
      <c r="B209" s="64" t="inlineStr"/>
      <c r="C209" s="64" t="inlineStr"/>
      <c r="D209" s="68" t="inlineStr"/>
      <c r="E209" s="68" t="inlineStr"/>
      <c r="F209" s="68" t="inlineStr"/>
      <c r="G209" s="68" t="inlineStr"/>
      <c r="H209" s="68" t="inlineStr"/>
    </row>
    <row r="210" ht="24" customHeight="1">
      <c r="A210" s="64" t="inlineStr"/>
      <c r="B210" s="64" t="inlineStr"/>
      <c r="C210" s="64" t="inlineStr"/>
      <c r="D210" s="68" t="inlineStr"/>
      <c r="E210" s="68" t="inlineStr"/>
      <c r="F210" s="68" t="inlineStr"/>
      <c r="G210" s="68" t="inlineStr"/>
      <c r="H210" s="68" t="inlineStr"/>
    </row>
    <row r="211" ht="24" customHeight="1">
      <c r="A211" s="64" t="inlineStr"/>
      <c r="B211" s="64" t="inlineStr"/>
      <c r="C211" s="64" t="inlineStr"/>
      <c r="D211" s="68" t="inlineStr"/>
      <c r="E211" s="68" t="inlineStr"/>
      <c r="F211" s="68" t="inlineStr"/>
      <c r="G211" s="68" t="inlineStr"/>
      <c r="H211" s="68" t="inlineStr"/>
    </row>
    <row r="212" ht="24" customHeight="1">
      <c r="A212" s="64" t="inlineStr"/>
      <c r="B212" s="64" t="inlineStr"/>
      <c r="C212" s="64" t="inlineStr"/>
      <c r="D212" s="68" t="inlineStr"/>
      <c r="E212" s="68" t="inlineStr"/>
      <c r="F212" s="68" t="inlineStr"/>
      <c r="G212" s="68" t="inlineStr"/>
      <c r="H212" s="68" t="inlineStr"/>
    </row>
    <row r="213" ht="24" customHeight="1">
      <c r="A213" s="64" t="inlineStr"/>
      <c r="B213" s="64" t="inlineStr"/>
      <c r="C213" s="64" t="inlineStr"/>
      <c r="D213" s="68" t="inlineStr"/>
      <c r="E213" s="68" t="inlineStr"/>
      <c r="F213" s="68" t="inlineStr"/>
      <c r="G213" s="68" t="inlineStr"/>
      <c r="H213" s="68" t="inlineStr"/>
    </row>
    <row r="214" ht="24" customHeight="1">
      <c r="A214" s="64" t="inlineStr"/>
      <c r="B214" s="64" t="inlineStr"/>
      <c r="C214" s="64" t="inlineStr"/>
      <c r="D214" s="68" t="inlineStr"/>
      <c r="E214" s="68" t="inlineStr"/>
      <c r="F214" s="68" t="inlineStr"/>
      <c r="G214" s="68" t="inlineStr"/>
      <c r="H214" s="68" t="inlineStr"/>
    </row>
    <row r="215" ht="24" customHeight="1">
      <c r="A215" s="64" t="inlineStr"/>
      <c r="B215" s="64" t="inlineStr"/>
      <c r="C215" s="64" t="inlineStr"/>
      <c r="D215" s="68" t="inlineStr"/>
      <c r="E215" s="68" t="inlineStr"/>
      <c r="F215" s="68" t="inlineStr"/>
      <c r="G215" s="68" t="inlineStr"/>
      <c r="H215" s="68" t="inlineStr"/>
    </row>
    <row r="216" ht="24" customHeight="1">
      <c r="A216" s="64" t="inlineStr"/>
      <c r="B216" s="64" t="inlineStr"/>
      <c r="C216" s="64" t="inlineStr"/>
      <c r="D216" s="68" t="inlineStr"/>
      <c r="E216" s="68" t="inlineStr"/>
      <c r="F216" s="68" t="inlineStr"/>
      <c r="G216" s="68" t="inlineStr"/>
      <c r="H216" s="68" t="inlineStr"/>
    </row>
    <row r="217" ht="24" customHeight="1">
      <c r="A217" s="64" t="inlineStr"/>
      <c r="B217" s="64" t="inlineStr"/>
      <c r="C217" s="64" t="inlineStr"/>
      <c r="D217" s="68" t="inlineStr"/>
      <c r="E217" s="68" t="inlineStr"/>
      <c r="F217" s="68" t="inlineStr"/>
      <c r="G217" s="68" t="inlineStr"/>
      <c r="H217" s="68" t="inlineStr"/>
    </row>
    <row r="218" ht="24" customHeight="1">
      <c r="A218" s="64" t="inlineStr"/>
      <c r="B218" s="64" t="inlineStr"/>
      <c r="C218" s="64" t="inlineStr"/>
      <c r="D218" s="68" t="inlineStr"/>
      <c r="E218" s="68" t="inlineStr"/>
      <c r="F218" s="68" t="inlineStr"/>
      <c r="G218" s="68" t="inlineStr"/>
      <c r="H218" s="68" t="inlineStr"/>
    </row>
    <row r="219" ht="24" customHeight="1">
      <c r="A219" s="64" t="inlineStr"/>
      <c r="B219" s="64" t="inlineStr"/>
      <c r="C219" s="64" t="inlineStr"/>
      <c r="D219" s="68" t="inlineStr"/>
      <c r="E219" s="68" t="inlineStr"/>
      <c r="F219" s="68" t="inlineStr"/>
      <c r="G219" s="68" t="inlineStr"/>
      <c r="H219" s="68" t="inlineStr"/>
    </row>
    <row r="220" ht="24" customHeight="1">
      <c r="A220" s="64" t="inlineStr"/>
      <c r="B220" s="64" t="inlineStr"/>
      <c r="C220" s="64" t="inlineStr"/>
      <c r="D220" s="68" t="inlineStr"/>
      <c r="E220" s="68" t="inlineStr"/>
      <c r="F220" s="68" t="inlineStr"/>
      <c r="G220" s="68" t="inlineStr"/>
      <c r="H220" s="68" t="inlineStr"/>
    </row>
    <row r="221" ht="24" customHeight="1">
      <c r="A221" s="64" t="inlineStr"/>
      <c r="B221" s="64" t="inlineStr"/>
      <c r="C221" s="64" t="inlineStr"/>
      <c r="D221" s="68" t="inlineStr"/>
      <c r="E221" s="68" t="inlineStr"/>
      <c r="F221" s="68" t="inlineStr"/>
      <c r="G221" s="68" t="inlineStr"/>
      <c r="H221" s="68" t="inlineStr"/>
    </row>
    <row r="222" ht="24" customHeight="1">
      <c r="A222" s="64" t="inlineStr"/>
      <c r="B222" s="64" t="inlineStr"/>
      <c r="C222" s="64" t="inlineStr"/>
      <c r="D222" s="68" t="inlineStr"/>
      <c r="E222" s="68" t="inlineStr"/>
      <c r="F222" s="68" t="inlineStr"/>
      <c r="G222" s="68" t="inlineStr"/>
      <c r="H222" s="68" t="inlineStr"/>
    </row>
    <row r="223" ht="24" customHeight="1">
      <c r="A223" s="64" t="inlineStr"/>
      <c r="B223" s="64" t="inlineStr"/>
      <c r="C223" s="64" t="inlineStr"/>
      <c r="D223" s="68" t="inlineStr"/>
      <c r="E223" s="68" t="inlineStr"/>
      <c r="F223" s="68" t="inlineStr"/>
      <c r="G223" s="68" t="inlineStr"/>
      <c r="H223" s="68" t="inlineStr"/>
    </row>
    <row r="224" ht="24" customHeight="1">
      <c r="A224" s="64" t="inlineStr"/>
      <c r="B224" s="64" t="inlineStr"/>
      <c r="C224" s="64" t="inlineStr"/>
      <c r="D224" s="68" t="inlineStr"/>
      <c r="E224" s="68" t="inlineStr"/>
      <c r="F224" s="68" t="inlineStr"/>
      <c r="G224" s="68" t="inlineStr"/>
      <c r="H224" s="68" t="inlineStr"/>
    </row>
    <row r="225" ht="24" customHeight="1">
      <c r="A225" s="64" t="inlineStr"/>
      <c r="B225" s="64" t="inlineStr"/>
      <c r="C225" s="64" t="inlineStr"/>
      <c r="D225" s="68" t="inlineStr"/>
      <c r="E225" s="68" t="inlineStr"/>
      <c r="F225" s="68" t="inlineStr"/>
      <c r="G225" s="68" t="inlineStr"/>
      <c r="H225" s="68" t="inlineStr"/>
    </row>
    <row r="226" ht="24" customHeight="1">
      <c r="A226" s="64" t="inlineStr"/>
      <c r="B226" s="64" t="inlineStr"/>
      <c r="C226" s="64" t="inlineStr"/>
      <c r="D226" s="68" t="inlineStr"/>
      <c r="E226" s="68" t="inlineStr"/>
      <c r="F226" s="68" t="inlineStr"/>
      <c r="G226" s="68" t="inlineStr"/>
      <c r="H226" s="68" t="inlineStr"/>
    </row>
    <row r="227" ht="24" customHeight="1">
      <c r="A227" s="64" t="inlineStr"/>
      <c r="B227" s="64" t="inlineStr"/>
      <c r="C227" s="64" t="inlineStr"/>
      <c r="D227" s="68" t="inlineStr"/>
      <c r="E227" s="68" t="inlineStr"/>
      <c r="F227" s="68" t="inlineStr"/>
      <c r="G227" s="68" t="inlineStr"/>
      <c r="H227" s="68" t="inlineStr"/>
    </row>
    <row r="228" ht="24" customHeight="1">
      <c r="A228" s="64" t="inlineStr"/>
      <c r="B228" s="64" t="inlineStr"/>
      <c r="C228" s="64" t="inlineStr"/>
      <c r="D228" s="68" t="inlineStr"/>
      <c r="E228" s="68" t="inlineStr"/>
      <c r="F228" s="68" t="inlineStr"/>
      <c r="G228" s="68" t="inlineStr"/>
      <c r="H228" s="68" t="inlineStr"/>
    </row>
    <row r="229" ht="24" customHeight="1">
      <c r="A229" s="64" t="inlineStr"/>
      <c r="B229" s="64" t="inlineStr"/>
      <c r="C229" s="64" t="inlineStr"/>
      <c r="D229" s="68" t="inlineStr"/>
      <c r="E229" s="68" t="inlineStr"/>
      <c r="F229" s="68" t="inlineStr"/>
      <c r="G229" s="68" t="inlineStr"/>
      <c r="H229" s="68" t="inlineStr"/>
    </row>
    <row r="230" ht="24" customHeight="1">
      <c r="A230" s="64" t="inlineStr"/>
      <c r="B230" s="64" t="inlineStr"/>
      <c r="C230" s="64" t="inlineStr"/>
      <c r="D230" s="68" t="inlineStr"/>
      <c r="E230" s="68" t="inlineStr"/>
      <c r="F230" s="68" t="inlineStr"/>
      <c r="G230" s="68" t="inlineStr"/>
      <c r="H230" s="68" t="inlineStr"/>
    </row>
    <row r="231" ht="24" customHeight="1">
      <c r="A231" s="64" t="inlineStr"/>
      <c r="B231" s="64" t="inlineStr"/>
      <c r="C231" s="64" t="inlineStr"/>
      <c r="D231" s="68" t="inlineStr"/>
      <c r="E231" s="68" t="inlineStr"/>
      <c r="F231" s="68" t="inlineStr"/>
      <c r="G231" s="68" t="inlineStr"/>
      <c r="H231" s="68" t="inlineStr"/>
    </row>
    <row r="232" ht="24" customHeight="1">
      <c r="A232" s="64" t="inlineStr"/>
      <c r="B232" s="64" t="inlineStr"/>
      <c r="C232" s="64" t="inlineStr"/>
      <c r="D232" s="68" t="inlineStr"/>
      <c r="E232" s="68" t="inlineStr"/>
      <c r="F232" s="68" t="inlineStr"/>
      <c r="G232" s="68" t="inlineStr"/>
      <c r="H232" s="68" t="inlineStr"/>
    </row>
    <row r="233" ht="24" customHeight="1">
      <c r="A233" s="64" t="inlineStr"/>
      <c r="B233" s="64" t="inlineStr"/>
      <c r="C233" s="64" t="inlineStr"/>
      <c r="D233" s="68" t="inlineStr"/>
      <c r="E233" s="68" t="inlineStr"/>
      <c r="F233" s="68" t="inlineStr"/>
      <c r="G233" s="68" t="inlineStr"/>
      <c r="H233" s="68" t="inlineStr"/>
    </row>
    <row r="234" ht="24" customHeight="1">
      <c r="A234" s="64" t="inlineStr"/>
      <c r="B234" s="64" t="inlineStr"/>
      <c r="C234" s="64" t="inlineStr"/>
      <c r="D234" s="68" t="inlineStr"/>
      <c r="E234" s="68" t="inlineStr"/>
      <c r="F234" s="68" t="inlineStr"/>
      <c r="G234" s="68" t="inlineStr"/>
      <c r="H234" s="68" t="inlineStr"/>
    </row>
    <row r="235" ht="24" customHeight="1">
      <c r="A235" s="64" t="inlineStr"/>
      <c r="B235" s="64" t="inlineStr"/>
      <c r="C235" s="64" t="inlineStr"/>
      <c r="D235" s="68" t="inlineStr"/>
      <c r="E235" s="68" t="inlineStr"/>
      <c r="F235" s="68" t="inlineStr"/>
      <c r="G235" s="68" t="inlineStr"/>
      <c r="H235" s="68" t="inlineStr"/>
    </row>
    <row r="236" ht="24" customHeight="1">
      <c r="A236" s="64" t="inlineStr"/>
      <c r="B236" s="64" t="inlineStr"/>
      <c r="C236" s="64" t="inlineStr"/>
      <c r="D236" s="68" t="inlineStr"/>
      <c r="E236" s="68" t="inlineStr"/>
      <c r="F236" s="68" t="inlineStr"/>
      <c r="G236" s="68" t="inlineStr"/>
      <c r="H236" s="68" t="inlineStr"/>
    </row>
    <row r="237" ht="24" customHeight="1">
      <c r="A237" s="64" t="inlineStr"/>
      <c r="B237" s="64" t="inlineStr"/>
      <c r="C237" s="64" t="inlineStr"/>
      <c r="D237" s="68" t="inlineStr"/>
      <c r="E237" s="68" t="inlineStr"/>
      <c r="F237" s="68" t="inlineStr"/>
      <c r="G237" s="68" t="inlineStr"/>
      <c r="H237" s="68" t="inlineStr"/>
    </row>
    <row r="238" ht="24" customHeight="1">
      <c r="A238" s="64" t="inlineStr"/>
      <c r="B238" s="64" t="inlineStr"/>
      <c r="C238" s="64" t="inlineStr"/>
      <c r="D238" s="68" t="inlineStr"/>
      <c r="E238" s="68" t="inlineStr"/>
      <c r="F238" s="68" t="inlineStr"/>
      <c r="G238" s="68" t="inlineStr"/>
      <c r="H238" s="68" t="inlineStr"/>
    </row>
    <row r="239" ht="24" customHeight="1">
      <c r="A239" s="64" t="inlineStr"/>
      <c r="B239" s="64" t="inlineStr"/>
      <c r="C239" s="64" t="inlineStr"/>
      <c r="D239" s="68" t="inlineStr"/>
      <c r="E239" s="68" t="inlineStr"/>
      <c r="F239" s="68" t="inlineStr"/>
      <c r="G239" s="68" t="inlineStr"/>
      <c r="H239" s="68" t="inlineStr"/>
    </row>
    <row r="240" ht="24" customHeight="1">
      <c r="A240" s="64" t="inlineStr"/>
      <c r="B240" s="64" t="inlineStr"/>
      <c r="C240" s="64" t="inlineStr"/>
      <c r="D240" s="68" t="inlineStr"/>
      <c r="E240" s="68" t="inlineStr"/>
      <c r="F240" s="68" t="inlineStr"/>
      <c r="G240" s="68" t="inlineStr"/>
      <c r="H240" s="68" t="inlineStr"/>
    </row>
    <row r="241" ht="24" customHeight="1">
      <c r="A241" s="64" t="inlineStr"/>
      <c r="B241" s="64" t="inlineStr"/>
      <c r="C241" s="64" t="inlineStr"/>
      <c r="D241" s="68" t="inlineStr"/>
      <c r="E241" s="68" t="inlineStr"/>
      <c r="F241" s="68" t="inlineStr"/>
      <c r="G241" s="68" t="inlineStr"/>
      <c r="H241" s="68" t="inlineStr"/>
    </row>
    <row r="242" ht="24" customHeight="1">
      <c r="A242" s="64" t="inlineStr"/>
      <c r="B242" s="64" t="inlineStr"/>
      <c r="C242" s="64" t="inlineStr"/>
      <c r="D242" s="68" t="inlineStr"/>
      <c r="E242" s="68" t="inlineStr"/>
      <c r="F242" s="68" t="inlineStr"/>
      <c r="G242" s="68" t="inlineStr"/>
      <c r="H242" s="68" t="inlineStr"/>
    </row>
    <row r="243" ht="24" customHeight="1">
      <c r="A243" s="64" t="inlineStr"/>
      <c r="B243" s="64" t="inlineStr"/>
      <c r="C243" s="64" t="inlineStr"/>
      <c r="D243" s="68" t="inlineStr"/>
      <c r="E243" s="68" t="inlineStr"/>
      <c r="F243" s="68" t="inlineStr"/>
      <c r="G243" s="68" t="inlineStr"/>
      <c r="H243" s="68" t="inlineStr"/>
    </row>
    <row r="244" ht="24" customHeight="1">
      <c r="A244" s="64" t="inlineStr"/>
      <c r="B244" s="64" t="inlineStr"/>
      <c r="C244" s="64" t="inlineStr"/>
      <c r="D244" s="68" t="inlineStr"/>
      <c r="E244" s="68" t="inlineStr"/>
      <c r="F244" s="68" t="inlineStr"/>
      <c r="G244" s="68" t="inlineStr"/>
      <c r="H244" s="68" t="inlineStr"/>
    </row>
    <row r="245" ht="24" customHeight="1">
      <c r="A245" s="64" t="inlineStr"/>
      <c r="B245" s="64" t="inlineStr"/>
      <c r="C245" s="64" t="inlineStr"/>
      <c r="D245" s="68" t="inlineStr"/>
      <c r="E245" s="68" t="inlineStr"/>
      <c r="F245" s="68" t="inlineStr"/>
      <c r="G245" s="68" t="inlineStr"/>
      <c r="H245" s="68" t="inlineStr"/>
    </row>
    <row r="246" ht="24" customHeight="1">
      <c r="A246" s="64" t="inlineStr"/>
      <c r="B246" s="64" t="inlineStr"/>
      <c r="C246" s="64" t="inlineStr"/>
      <c r="D246" s="68" t="inlineStr"/>
      <c r="E246" s="68" t="inlineStr"/>
      <c r="F246" s="68" t="inlineStr"/>
      <c r="G246" s="68" t="inlineStr"/>
      <c r="H246" s="68" t="inlineStr"/>
    </row>
    <row r="247" ht="24" customHeight="1">
      <c r="A247" s="64" t="inlineStr"/>
      <c r="B247" s="64" t="inlineStr"/>
      <c r="C247" s="64" t="inlineStr"/>
      <c r="D247" s="68" t="inlineStr"/>
      <c r="E247" s="68" t="inlineStr"/>
      <c r="F247" s="68" t="inlineStr"/>
      <c r="G247" s="68" t="inlineStr"/>
      <c r="H247" s="68" t="inlineStr"/>
    </row>
    <row r="248" ht="24" customHeight="1">
      <c r="A248" s="64" t="inlineStr"/>
      <c r="B248" s="64" t="inlineStr"/>
      <c r="C248" s="64" t="inlineStr"/>
      <c r="D248" s="68" t="inlineStr"/>
      <c r="E248" s="68" t="inlineStr"/>
      <c r="F248" s="68" t="inlineStr"/>
      <c r="G248" s="68" t="inlineStr"/>
      <c r="H248" s="68" t="inlineStr"/>
    </row>
    <row r="249" ht="24" customHeight="1">
      <c r="A249" s="64" t="inlineStr"/>
      <c r="B249" s="64" t="inlineStr"/>
      <c r="C249" s="64" t="inlineStr"/>
      <c r="D249" s="68" t="inlineStr"/>
      <c r="E249" s="68" t="inlineStr"/>
      <c r="F249" s="68" t="inlineStr"/>
      <c r="G249" s="68" t="inlineStr"/>
      <c r="H249" s="68" t="inlineStr"/>
    </row>
    <row r="250" ht="24" customHeight="1">
      <c r="A250" s="64" t="inlineStr"/>
      <c r="B250" s="64" t="inlineStr"/>
      <c r="C250" s="64" t="inlineStr"/>
      <c r="D250" s="68" t="inlineStr"/>
      <c r="E250" s="68" t="inlineStr"/>
      <c r="F250" s="68" t="inlineStr"/>
      <c r="G250" s="68" t="inlineStr"/>
      <c r="H250" s="68" t="inlineStr"/>
    </row>
    <row r="251" ht="24" customHeight="1">
      <c r="A251" s="64" t="inlineStr"/>
      <c r="B251" s="64" t="inlineStr"/>
      <c r="C251" s="64" t="inlineStr"/>
      <c r="D251" s="68" t="inlineStr"/>
      <c r="E251" s="68" t="inlineStr"/>
      <c r="F251" s="68" t="inlineStr"/>
      <c r="G251" s="68" t="inlineStr"/>
      <c r="H251" s="68" t="inlineStr"/>
    </row>
    <row r="252" ht="24" customHeight="1">
      <c r="A252" s="64" t="inlineStr"/>
      <c r="B252" s="64" t="inlineStr"/>
      <c r="C252" s="64" t="inlineStr"/>
      <c r="D252" s="68" t="inlineStr"/>
      <c r="E252" s="68" t="inlineStr"/>
      <c r="F252" s="68" t="inlineStr"/>
      <c r="G252" s="68" t="inlineStr"/>
      <c r="H252" s="68" t="inlineStr"/>
    </row>
    <row r="253" ht="24" customHeight="1">
      <c r="A253" s="64" t="inlineStr"/>
      <c r="B253" s="64" t="inlineStr"/>
      <c r="C253" s="64" t="inlineStr"/>
      <c r="D253" s="68" t="inlineStr"/>
      <c r="E253" s="68" t="inlineStr"/>
      <c r="F253" s="68" t="inlineStr"/>
      <c r="G253" s="68" t="inlineStr"/>
      <c r="H253" s="68" t="inlineStr"/>
    </row>
    <row r="254" ht="24" customHeight="1">
      <c r="A254" s="64" t="inlineStr"/>
      <c r="B254" s="64" t="inlineStr"/>
      <c r="C254" s="64" t="inlineStr"/>
      <c r="D254" s="68" t="inlineStr"/>
      <c r="E254" s="68" t="inlineStr"/>
      <c r="F254" s="68" t="inlineStr"/>
      <c r="G254" s="68" t="inlineStr"/>
      <c r="H254" s="68" t="inlineStr"/>
    </row>
    <row r="255" ht="24" customHeight="1">
      <c r="A255" s="64" t="inlineStr"/>
      <c r="B255" s="64" t="inlineStr"/>
      <c r="C255" s="64" t="inlineStr"/>
      <c r="D255" s="68" t="inlineStr"/>
      <c r="E255" s="68" t="inlineStr"/>
      <c r="F255" s="68" t="inlineStr"/>
      <c r="G255" s="68" t="inlineStr"/>
      <c r="H255" s="68" t="inlineStr"/>
    </row>
    <row r="256" ht="24" customHeight="1">
      <c r="A256" s="64" t="inlineStr"/>
      <c r="B256" s="64" t="inlineStr"/>
      <c r="C256" s="64" t="inlineStr"/>
      <c r="D256" s="68" t="inlineStr"/>
      <c r="E256" s="68" t="inlineStr"/>
      <c r="F256" s="68" t="inlineStr"/>
      <c r="G256" s="68" t="inlineStr"/>
      <c r="H256" s="68" t="inlineStr"/>
    </row>
    <row r="257" ht="24" customHeight="1">
      <c r="A257" s="64" t="inlineStr"/>
      <c r="B257" s="64" t="inlineStr"/>
      <c r="C257" s="64" t="inlineStr"/>
      <c r="D257" s="68" t="inlineStr"/>
      <c r="E257" s="68" t="inlineStr"/>
      <c r="F257" s="68" t="inlineStr"/>
      <c r="G257" s="68" t="inlineStr"/>
      <c r="H257" s="68" t="inlineStr"/>
    </row>
    <row r="258" ht="24" customHeight="1">
      <c r="A258" s="64" t="inlineStr"/>
      <c r="B258" s="64" t="inlineStr"/>
      <c r="C258" s="64" t="inlineStr"/>
      <c r="D258" s="68" t="inlineStr"/>
      <c r="E258" s="68" t="inlineStr"/>
      <c r="F258" s="68" t="inlineStr"/>
      <c r="G258" s="68" t="inlineStr"/>
      <c r="H258" s="68" t="inlineStr"/>
    </row>
    <row r="259" ht="24" customHeight="1">
      <c r="A259" s="64" t="inlineStr"/>
      <c r="B259" s="64" t="inlineStr"/>
      <c r="C259" s="64" t="inlineStr"/>
      <c r="D259" s="68" t="inlineStr"/>
      <c r="E259" s="68" t="inlineStr"/>
      <c r="F259" s="68" t="inlineStr"/>
      <c r="G259" s="68" t="inlineStr"/>
      <c r="H259" s="68" t="inlineStr"/>
    </row>
    <row r="260" ht="24" customHeight="1">
      <c r="A260" s="64" t="inlineStr"/>
      <c r="B260" s="64" t="inlineStr"/>
      <c r="C260" s="64" t="inlineStr"/>
      <c r="D260" s="68" t="inlineStr"/>
      <c r="E260" s="68" t="inlineStr"/>
      <c r="F260" s="68" t="inlineStr"/>
      <c r="G260" s="68" t="inlineStr"/>
      <c r="H260" s="68" t="inlineStr"/>
    </row>
    <row r="261" ht="24" customHeight="1">
      <c r="A261" s="64" t="inlineStr"/>
      <c r="B261" s="64" t="inlineStr"/>
      <c r="C261" s="64" t="inlineStr"/>
      <c r="D261" s="68" t="inlineStr"/>
      <c r="E261" s="68" t="inlineStr"/>
      <c r="F261" s="68" t="inlineStr"/>
      <c r="G261" s="68" t="inlineStr"/>
      <c r="H261" s="68" t="inlineStr"/>
    </row>
    <row r="262" ht="24" customHeight="1">
      <c r="A262" s="64" t="inlineStr"/>
      <c r="B262" s="64" t="inlineStr"/>
      <c r="C262" s="64" t="inlineStr"/>
      <c r="D262" s="68" t="inlineStr"/>
      <c r="E262" s="68" t="inlineStr"/>
      <c r="F262" s="68" t="inlineStr"/>
      <c r="G262" s="68" t="inlineStr"/>
      <c r="H262" s="68" t="inlineStr"/>
    </row>
    <row r="263" ht="24" customHeight="1">
      <c r="A263" s="64" t="inlineStr"/>
      <c r="B263" s="64" t="inlineStr"/>
      <c r="C263" s="64" t="inlineStr"/>
      <c r="D263" s="68" t="inlineStr"/>
      <c r="E263" s="68" t="inlineStr"/>
      <c r="F263" s="68" t="inlineStr"/>
      <c r="G263" s="68" t="inlineStr"/>
      <c r="H263" s="68" t="inlineStr"/>
    </row>
    <row r="264" ht="24" customHeight="1">
      <c r="A264" s="64" t="inlineStr"/>
      <c r="B264" s="64" t="inlineStr"/>
      <c r="C264" s="64" t="inlineStr"/>
      <c r="D264" s="68" t="inlineStr"/>
      <c r="E264" s="68" t="inlineStr"/>
      <c r="F264" s="68" t="inlineStr"/>
      <c r="G264" s="68" t="inlineStr"/>
      <c r="H264" s="68" t="inlineStr"/>
    </row>
    <row r="265" ht="24" customHeight="1">
      <c r="A265" s="64" t="inlineStr"/>
      <c r="B265" s="64" t="inlineStr"/>
      <c r="C265" s="64" t="inlineStr"/>
      <c r="D265" s="68" t="inlineStr"/>
      <c r="E265" s="68" t="inlineStr"/>
      <c r="F265" s="68" t="inlineStr"/>
      <c r="G265" s="68" t="inlineStr"/>
      <c r="H265" s="68" t="inlineStr"/>
    </row>
    <row r="266" ht="24" customHeight="1">
      <c r="A266" s="64" t="inlineStr"/>
      <c r="B266" s="64" t="inlineStr"/>
      <c r="C266" s="64" t="inlineStr"/>
      <c r="D266" s="68" t="inlineStr"/>
      <c r="E266" s="68" t="inlineStr"/>
      <c r="F266" s="68" t="inlineStr"/>
      <c r="G266" s="68" t="inlineStr"/>
      <c r="H266" s="68" t="inlineStr"/>
    </row>
    <row r="267" ht="24" customHeight="1">
      <c r="A267" s="64" t="inlineStr"/>
      <c r="B267" s="64" t="inlineStr"/>
      <c r="C267" s="64" t="inlineStr"/>
      <c r="D267" s="68" t="inlineStr"/>
      <c r="E267" s="68" t="inlineStr"/>
      <c r="F267" s="68" t="inlineStr"/>
      <c r="G267" s="68" t="inlineStr"/>
      <c r="H267" s="68" t="inlineStr"/>
    </row>
    <row r="268" ht="24" customHeight="1">
      <c r="A268" s="64" t="inlineStr"/>
      <c r="B268" s="64" t="inlineStr"/>
      <c r="C268" s="64" t="inlineStr"/>
      <c r="D268" s="68" t="inlineStr"/>
      <c r="E268" s="68" t="inlineStr"/>
      <c r="F268" s="68" t="inlineStr"/>
      <c r="G268" s="68" t="inlineStr"/>
      <c r="H268" s="68" t="inlineStr"/>
    </row>
    <row r="269" ht="24" customHeight="1">
      <c r="A269" s="64" t="inlineStr"/>
      <c r="B269" s="64" t="inlineStr"/>
      <c r="C269" s="64" t="inlineStr"/>
      <c r="D269" s="68" t="inlineStr"/>
      <c r="E269" s="68" t="inlineStr"/>
      <c r="F269" s="68" t="inlineStr"/>
      <c r="G269" s="68" t="inlineStr"/>
      <c r="H269" s="68" t="inlineStr"/>
    </row>
    <row r="270" ht="24" customHeight="1">
      <c r="A270" s="64" t="inlineStr"/>
      <c r="B270" s="64" t="inlineStr"/>
      <c r="C270" s="64" t="inlineStr"/>
      <c r="D270" s="68" t="inlineStr"/>
      <c r="E270" s="68" t="inlineStr"/>
      <c r="F270" s="68" t="inlineStr"/>
      <c r="G270" s="68" t="inlineStr"/>
      <c r="H270" s="68" t="inlineStr"/>
    </row>
    <row r="271" ht="24" customHeight="1">
      <c r="A271" s="64" t="inlineStr"/>
      <c r="B271" s="64" t="inlineStr"/>
      <c r="C271" s="64" t="inlineStr"/>
      <c r="D271" s="68" t="inlineStr"/>
      <c r="E271" s="68" t="inlineStr"/>
      <c r="F271" s="68" t="inlineStr"/>
      <c r="G271" s="68" t="inlineStr"/>
      <c r="H271" s="68" t="inlineStr"/>
    </row>
    <row r="272" ht="24" customHeight="1">
      <c r="A272" s="64" t="inlineStr"/>
      <c r="B272" s="64" t="inlineStr"/>
      <c r="C272" s="64" t="inlineStr"/>
      <c r="D272" s="68" t="inlineStr"/>
      <c r="E272" s="68" t="inlineStr"/>
      <c r="F272" s="68" t="inlineStr"/>
      <c r="G272" s="68" t="inlineStr"/>
      <c r="H272" s="68" t="inlineStr"/>
    </row>
    <row r="273" ht="24" customHeight="1">
      <c r="A273" s="64" t="inlineStr"/>
      <c r="B273" s="64" t="inlineStr"/>
      <c r="C273" s="64" t="inlineStr"/>
      <c r="D273" s="68" t="inlineStr"/>
      <c r="E273" s="68" t="inlineStr"/>
      <c r="F273" s="68" t="inlineStr"/>
      <c r="G273" s="68" t="inlineStr"/>
      <c r="H273" s="68" t="inlineStr"/>
    </row>
    <row r="274" ht="24" customHeight="1">
      <c r="A274" s="64" t="inlineStr"/>
      <c r="B274" s="64" t="inlineStr"/>
      <c r="C274" s="64" t="inlineStr"/>
      <c r="D274" s="68" t="inlineStr"/>
      <c r="E274" s="68" t="inlineStr"/>
      <c r="F274" s="68" t="inlineStr"/>
      <c r="G274" s="68" t="inlineStr"/>
      <c r="H274" s="68" t="inlineStr"/>
    </row>
    <row r="275" ht="24" customHeight="1">
      <c r="A275" s="64" t="inlineStr"/>
      <c r="B275" s="64" t="inlineStr"/>
      <c r="C275" s="64" t="inlineStr"/>
      <c r="D275" s="68" t="inlineStr"/>
      <c r="E275" s="68" t="inlineStr"/>
      <c r="F275" s="68" t="inlineStr"/>
      <c r="G275" s="68" t="inlineStr"/>
      <c r="H275" s="68" t="inlineStr"/>
    </row>
    <row r="276" ht="24" customHeight="1">
      <c r="A276" s="64" t="inlineStr"/>
      <c r="B276" s="64" t="inlineStr"/>
      <c r="C276" s="64" t="inlineStr"/>
      <c r="D276" s="68" t="inlineStr"/>
      <c r="E276" s="68" t="inlineStr"/>
      <c r="F276" s="68" t="inlineStr"/>
      <c r="G276" s="68" t="inlineStr"/>
      <c r="H276" s="68" t="inlineStr"/>
    </row>
    <row r="277" ht="24" customHeight="1">
      <c r="A277" s="64" t="inlineStr"/>
      <c r="B277" s="64" t="inlineStr"/>
      <c r="C277" s="64" t="inlineStr"/>
      <c r="D277" s="68" t="inlineStr"/>
      <c r="E277" s="68" t="inlineStr"/>
      <c r="F277" s="68" t="inlineStr"/>
      <c r="G277" s="68" t="inlineStr"/>
      <c r="H277" s="68" t="inlineStr"/>
    </row>
    <row r="278" ht="24" customHeight="1">
      <c r="A278" s="64" t="inlineStr"/>
      <c r="B278" s="64" t="inlineStr"/>
      <c r="C278" s="64" t="inlineStr"/>
      <c r="D278" s="68" t="inlineStr"/>
      <c r="E278" s="68" t="inlineStr"/>
      <c r="F278" s="68" t="inlineStr"/>
      <c r="G278" s="68" t="inlineStr"/>
      <c r="H278" s="68" t="inlineStr"/>
    </row>
    <row r="279" ht="24" customHeight="1">
      <c r="A279" s="64" t="inlineStr"/>
      <c r="B279" s="64" t="inlineStr"/>
      <c r="C279" s="64" t="inlineStr"/>
      <c r="D279" s="68" t="inlineStr"/>
      <c r="E279" s="68" t="inlineStr"/>
      <c r="F279" s="68" t="inlineStr"/>
      <c r="G279" s="68" t="inlineStr"/>
      <c r="H279" s="68" t="inlineStr"/>
    </row>
    <row r="280" ht="24" customHeight="1">
      <c r="A280" s="64" t="inlineStr"/>
      <c r="B280" s="64" t="inlineStr"/>
      <c r="C280" s="64" t="inlineStr"/>
      <c r="D280" s="68" t="inlineStr"/>
      <c r="E280" s="68" t="inlineStr"/>
      <c r="F280" s="68" t="inlineStr"/>
      <c r="G280" s="68" t="inlineStr"/>
      <c r="H280" s="68" t="inlineStr"/>
    </row>
    <row r="281" ht="24" customHeight="1">
      <c r="A281" s="64" t="inlineStr"/>
      <c r="B281" s="64" t="inlineStr"/>
      <c r="C281" s="64" t="inlineStr"/>
      <c r="D281" s="68" t="inlineStr"/>
      <c r="E281" s="68" t="inlineStr"/>
      <c r="F281" s="68" t="inlineStr"/>
      <c r="G281" s="68" t="inlineStr"/>
      <c r="H281" s="68" t="inlineStr"/>
    </row>
    <row r="282" ht="24" customHeight="1">
      <c r="A282" s="64" t="inlineStr"/>
      <c r="B282" s="64" t="inlineStr"/>
      <c r="C282" s="64" t="inlineStr"/>
      <c r="D282" s="68" t="inlineStr"/>
      <c r="E282" s="68" t="inlineStr"/>
      <c r="F282" s="68" t="inlineStr"/>
      <c r="G282" s="68" t="inlineStr"/>
      <c r="H282" s="68" t="inlineStr"/>
    </row>
    <row r="283" ht="24" customHeight="1">
      <c r="A283" s="64" t="inlineStr"/>
      <c r="B283" s="64" t="inlineStr"/>
      <c r="C283" s="64" t="inlineStr"/>
      <c r="D283" s="68" t="inlineStr"/>
      <c r="E283" s="68" t="inlineStr"/>
      <c r="F283" s="68" t="inlineStr"/>
      <c r="G283" s="68" t="inlineStr"/>
      <c r="H283" s="68" t="inlineStr"/>
    </row>
    <row r="284" ht="24" customHeight="1">
      <c r="A284" s="64" t="inlineStr"/>
      <c r="B284" s="64" t="inlineStr"/>
      <c r="C284" s="64" t="inlineStr"/>
      <c r="D284" s="68" t="inlineStr"/>
      <c r="E284" s="68" t="inlineStr"/>
      <c r="F284" s="68" t="inlineStr"/>
      <c r="G284" s="68" t="inlineStr"/>
      <c r="H284" s="68" t="inlineStr"/>
    </row>
    <row r="285" ht="24" customHeight="1">
      <c r="A285" s="64" t="inlineStr"/>
      <c r="B285" s="64" t="inlineStr"/>
      <c r="C285" s="64" t="inlineStr"/>
      <c r="D285" s="68" t="inlineStr"/>
      <c r="E285" s="68" t="inlineStr"/>
      <c r="F285" s="68" t="inlineStr"/>
      <c r="G285" s="68" t="inlineStr"/>
      <c r="H285" s="68" t="inlineStr"/>
    </row>
    <row r="286" ht="24" customHeight="1">
      <c r="A286" s="64" t="inlineStr"/>
      <c r="B286" s="64" t="inlineStr"/>
      <c r="C286" s="64" t="inlineStr"/>
      <c r="D286" s="68" t="inlineStr"/>
      <c r="E286" s="68" t="inlineStr"/>
      <c r="F286" s="68" t="inlineStr"/>
      <c r="G286" s="68" t="inlineStr"/>
      <c r="H286" s="68" t="inlineStr"/>
    </row>
    <row r="287" ht="24" customHeight="1">
      <c r="A287" s="64" t="inlineStr"/>
      <c r="B287" s="64" t="inlineStr"/>
      <c r="C287" s="64" t="inlineStr"/>
      <c r="D287" s="68" t="inlineStr"/>
      <c r="E287" s="68" t="inlineStr"/>
      <c r="F287" s="68" t="inlineStr"/>
      <c r="G287" s="68" t="inlineStr"/>
      <c r="H287" s="68" t="inlineStr"/>
    </row>
    <row r="288" ht="24" customHeight="1">
      <c r="A288" s="64" t="inlineStr"/>
      <c r="B288" s="64" t="inlineStr"/>
      <c r="C288" s="64" t="inlineStr"/>
      <c r="D288" s="68" t="inlineStr"/>
      <c r="E288" s="68" t="inlineStr"/>
      <c r="F288" s="68" t="inlineStr"/>
      <c r="G288" s="68" t="inlineStr"/>
      <c r="H288" s="68" t="inlineStr"/>
    </row>
    <row r="289" ht="24" customHeight="1">
      <c r="A289" s="64" t="inlineStr"/>
      <c r="B289" s="64" t="inlineStr"/>
      <c r="C289" s="64" t="inlineStr"/>
      <c r="D289" s="68" t="inlineStr"/>
      <c r="E289" s="68" t="inlineStr"/>
      <c r="F289" s="68" t="inlineStr"/>
      <c r="G289" s="68" t="inlineStr"/>
      <c r="H289" s="68" t="inlineStr"/>
    </row>
    <row r="290" ht="24" customHeight="1">
      <c r="A290" s="64" t="inlineStr"/>
      <c r="B290" s="64" t="inlineStr"/>
      <c r="C290" s="64" t="inlineStr"/>
      <c r="D290" s="68" t="inlineStr"/>
      <c r="E290" s="68" t="inlineStr"/>
      <c r="F290" s="68" t="inlineStr"/>
      <c r="G290" s="68" t="inlineStr"/>
      <c r="H290" s="68" t="inlineStr"/>
    </row>
    <row r="291" ht="24" customHeight="1">
      <c r="A291" s="64" t="inlineStr"/>
      <c r="B291" s="64" t="inlineStr"/>
      <c r="C291" s="64" t="inlineStr"/>
      <c r="D291" s="68" t="inlineStr"/>
      <c r="E291" s="68" t="inlineStr"/>
      <c r="F291" s="68" t="inlineStr"/>
      <c r="G291" s="68" t="inlineStr"/>
      <c r="H291" s="68" t="inlineStr"/>
    </row>
    <row r="292" ht="24" customHeight="1">
      <c r="A292" s="64" t="inlineStr"/>
      <c r="B292" s="64" t="inlineStr"/>
      <c r="C292" s="64" t="inlineStr"/>
      <c r="D292" s="68" t="inlineStr"/>
      <c r="E292" s="68" t="inlineStr"/>
      <c r="F292" s="68" t="inlineStr"/>
      <c r="G292" s="68" t="inlineStr"/>
      <c r="H292" s="68" t="inlineStr"/>
    </row>
    <row r="293" ht="24" customHeight="1">
      <c r="A293" s="64" t="inlineStr"/>
      <c r="B293" s="64" t="inlineStr"/>
      <c r="C293" s="64" t="inlineStr"/>
      <c r="D293" s="68" t="inlineStr"/>
      <c r="E293" s="68" t="inlineStr"/>
      <c r="F293" s="68" t="inlineStr"/>
      <c r="G293" s="68" t="inlineStr"/>
      <c r="H293" s="68" t="inlineStr"/>
    </row>
    <row r="294" ht="24" customHeight="1">
      <c r="A294" s="64" t="inlineStr"/>
      <c r="B294" s="64" t="inlineStr"/>
      <c r="C294" s="64" t="inlineStr"/>
      <c r="D294" s="68" t="inlineStr"/>
      <c r="E294" s="68" t="inlineStr"/>
      <c r="F294" s="68" t="inlineStr"/>
      <c r="G294" s="68" t="inlineStr"/>
      <c r="H294" s="68" t="inlineStr"/>
    </row>
    <row r="295" ht="24" customHeight="1">
      <c r="A295" s="64" t="inlineStr"/>
      <c r="B295" s="64" t="inlineStr"/>
      <c r="C295" s="64" t="inlineStr"/>
      <c r="D295" s="68" t="inlineStr"/>
      <c r="E295" s="68" t="inlineStr"/>
      <c r="F295" s="68" t="inlineStr"/>
      <c r="G295" s="68" t="inlineStr"/>
      <c r="H295" s="68" t="inlineStr"/>
    </row>
    <row r="296" ht="24" customHeight="1">
      <c r="A296" s="64" t="inlineStr"/>
      <c r="B296" s="64" t="inlineStr"/>
      <c r="C296" s="64" t="inlineStr"/>
      <c r="D296" s="68" t="inlineStr"/>
      <c r="E296" s="68" t="inlineStr"/>
      <c r="F296" s="68" t="inlineStr"/>
      <c r="G296" s="68" t="inlineStr"/>
      <c r="H296" s="68" t="inlineStr"/>
    </row>
    <row r="297" ht="24" customHeight="1">
      <c r="A297" s="64" t="inlineStr"/>
      <c r="B297" s="64" t="inlineStr"/>
      <c r="C297" s="64" t="inlineStr"/>
      <c r="D297" s="68" t="inlineStr"/>
      <c r="E297" s="68" t="inlineStr"/>
      <c r="F297" s="68" t="inlineStr"/>
      <c r="G297" s="68" t="inlineStr"/>
      <c r="H297" s="68" t="inlineStr"/>
    </row>
    <row r="298" ht="24" customHeight="1">
      <c r="A298" s="64" t="inlineStr"/>
      <c r="B298" s="64" t="inlineStr"/>
      <c r="C298" s="64" t="inlineStr"/>
      <c r="D298" s="68" t="inlineStr"/>
      <c r="E298" s="68" t="inlineStr"/>
      <c r="F298" s="68" t="inlineStr"/>
      <c r="G298" s="68" t="inlineStr"/>
      <c r="H298" s="68" t="inlineStr"/>
    </row>
    <row r="299" ht="24" customHeight="1">
      <c r="A299" s="64" t="inlineStr"/>
      <c r="B299" s="64" t="inlineStr"/>
      <c r="C299" s="64" t="inlineStr"/>
      <c r="D299" s="68" t="inlineStr"/>
      <c r="E299" s="68" t="inlineStr"/>
      <c r="F299" s="68" t="inlineStr"/>
      <c r="G299" s="68" t="inlineStr"/>
      <c r="H299" s="68" t="inlineStr"/>
    </row>
    <row r="300" ht="24" customHeight="1">
      <c r="A300" s="64" t="inlineStr"/>
      <c r="B300" s="64" t="inlineStr"/>
      <c r="C300" s="64" t="inlineStr"/>
      <c r="D300" s="68" t="inlineStr"/>
      <c r="E300" s="68" t="inlineStr"/>
      <c r="F300" s="68" t="inlineStr"/>
      <c r="G300" s="68" t="inlineStr"/>
      <c r="H300" s="68" t="inlineStr"/>
    </row>
    <row r="301" ht="24" customHeight="1">
      <c r="A301" s="64" t="inlineStr"/>
      <c r="B301" s="64" t="inlineStr"/>
      <c r="C301" s="64" t="inlineStr"/>
      <c r="D301" s="68" t="inlineStr"/>
      <c r="E301" s="68" t="inlineStr"/>
      <c r="F301" s="68" t="inlineStr"/>
      <c r="G301" s="68" t="inlineStr"/>
      <c r="H301" s="68" t="inlineStr"/>
    </row>
    <row r="302" ht="24" customHeight="1">
      <c r="A302" s="64" t="inlineStr"/>
      <c r="B302" s="64" t="inlineStr"/>
      <c r="C302" s="64" t="inlineStr"/>
      <c r="D302" s="68" t="inlineStr"/>
      <c r="E302" s="68" t="inlineStr"/>
      <c r="F302" s="68" t="inlineStr"/>
      <c r="G302" s="68" t="inlineStr"/>
      <c r="H302" s="68" t="inlineStr"/>
    </row>
    <row r="303" ht="24" customHeight="1">
      <c r="A303" s="64" t="inlineStr"/>
      <c r="B303" s="64" t="inlineStr"/>
      <c r="C303" s="64" t="inlineStr"/>
      <c r="D303" s="68" t="inlineStr"/>
      <c r="E303" s="68" t="inlineStr"/>
      <c r="F303" s="68" t="inlineStr"/>
      <c r="G303" s="68" t="inlineStr"/>
      <c r="H303" s="68" t="inlineStr"/>
    </row>
    <row r="304" ht="24" customHeight="1">
      <c r="A304" s="64" t="inlineStr"/>
      <c r="B304" s="64" t="inlineStr"/>
      <c r="C304" s="64" t="inlineStr"/>
      <c r="D304" s="68" t="inlineStr"/>
      <c r="E304" s="68" t="inlineStr"/>
      <c r="F304" s="68" t="inlineStr"/>
      <c r="G304" s="68" t="inlineStr"/>
      <c r="H304" s="68" t="inlineStr"/>
    </row>
  </sheetData>
  <mergeCells count="2">
    <mergeCell ref="A2:H2"/>
    <mergeCell ref="A1:H1"/>
  </mergeCells>
  <dataValidations count="1">
    <dataValidation sqref="H4:H1003" showDropDown="0" showInputMessage="0" showErrorMessage="0" allowBlank="0" type="list">
      <formula1>"Yes,No,Late"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8" customWidth="1" min="4" max="4"/>
    <col width="12" customWidth="1" min="5" max="5"/>
    <col width="28" customWidth="1" min="6" max="6"/>
    <col width="28" customWidth="1" min="7" max="7"/>
    <col width="10" customWidth="1" min="8" max="8"/>
  </cols>
  <sheetData>
    <row r="1" ht="22" customHeight="1">
      <c r="A1" s="41" t="inlineStr">
        <is>
          <t xml:space="preserve">  CRISIS LOG  ·  One row per entry  ·  MAD Code links auto-update chapter tabs</t>
        </is>
      </c>
      <c r="B1" s="114" t="n"/>
      <c r="C1" s="114" t="n"/>
      <c r="D1" s="114" t="n"/>
      <c r="E1" s="114" t="n"/>
      <c r="F1" s="114" t="n"/>
      <c r="G1" s="114" t="n"/>
      <c r="H1" s="115" t="n"/>
    </row>
    <row r="2" ht="12" customHeight="1">
      <c r="A2" s="56" t="inlineStr">
        <is>
          <t xml:space="preserve">  Fill MAD Code exactly as shown in chapter tab.  Formulas in chapter tabs count rows matching that code automatically.</t>
        </is>
      </c>
      <c r="B2" s="114" t="n"/>
      <c r="C2" s="114" t="n"/>
      <c r="D2" s="114" t="n"/>
      <c r="E2" s="114" t="n"/>
      <c r="F2" s="114" t="n"/>
      <c r="G2" s="114" t="n"/>
      <c r="H2" s="115" t="n"/>
    </row>
    <row r="3" ht="26" customHeight="1">
      <c r="A3" s="62" t="inlineStr">
        <is>
          <t>MAD Code</t>
        </is>
      </c>
      <c r="B3" s="62" t="inlineStr">
        <is>
          <t>Youth Name</t>
        </is>
      </c>
      <c r="C3" s="62" t="inlineStr">
        <is>
          <t>Chapter</t>
        </is>
      </c>
      <c r="D3" s="69" t="inlineStr">
        <is>
          <t>Level</t>
        </is>
      </c>
      <c r="E3" s="69" t="inlineStr">
        <is>
          <t>Date Raised</t>
        </is>
      </c>
      <c r="F3" s="69" t="inlineStr">
        <is>
          <t>Description</t>
        </is>
      </c>
      <c r="G3" s="69" t="inlineStr">
        <is>
          <t>Action Taken</t>
        </is>
      </c>
      <c r="H3" s="69" t="inlineStr">
        <is>
          <t>Resolved?</t>
        </is>
      </c>
    </row>
    <row r="4" ht="36" customHeight="1">
      <c r="A4" s="64" t="inlineStr">
        <is>
          <t>B-100482</t>
        </is>
      </c>
      <c r="B4" s="65" t="inlineStr">
        <is>
          <t>Sanjay kumar</t>
        </is>
      </c>
      <c r="C4" s="64" t="inlineStr">
        <is>
          <t>Delhi</t>
        </is>
      </c>
      <c r="D4" s="70" t="inlineStr">
        <is>
          <t>L1</t>
        </is>
      </c>
      <c r="E4" s="70" t="inlineStr">
        <is>
          <t>15-Aug-2026</t>
        </is>
      </c>
      <c r="F4" s="70" t="inlineStr">
        <is>
          <t>Missed 2 SSG sessions</t>
        </is>
      </c>
      <c r="G4" s="70" t="inlineStr">
        <is>
          <t>YPC called directly. Re-engaged.</t>
        </is>
      </c>
      <c r="H4" s="70" t="inlineStr">
        <is>
          <t>Yes</t>
        </is>
      </c>
    </row>
    <row r="5" ht="24" customHeight="1">
      <c r="A5" s="64" t="inlineStr"/>
      <c r="B5" s="64" t="inlineStr"/>
      <c r="C5" s="64" t="inlineStr"/>
      <c r="D5" s="70" t="inlineStr"/>
      <c r="E5" s="70" t="inlineStr"/>
      <c r="F5" s="70" t="inlineStr"/>
      <c r="G5" s="70" t="inlineStr"/>
      <c r="H5" s="70" t="inlineStr"/>
    </row>
    <row r="6" ht="24" customHeight="1">
      <c r="A6" s="64" t="inlineStr"/>
      <c r="B6" s="64" t="inlineStr"/>
      <c r="C6" s="64" t="inlineStr"/>
      <c r="D6" s="70" t="inlineStr"/>
      <c r="E6" s="70" t="inlineStr"/>
      <c r="F6" s="70" t="inlineStr"/>
      <c r="G6" s="70" t="inlineStr"/>
      <c r="H6" s="70" t="inlineStr"/>
    </row>
    <row r="7" ht="24" customHeight="1">
      <c r="A7" s="64" t="inlineStr"/>
      <c r="B7" s="64" t="inlineStr"/>
      <c r="C7" s="64" t="inlineStr"/>
      <c r="D7" s="70" t="inlineStr"/>
      <c r="E7" s="70" t="inlineStr"/>
      <c r="F7" s="70" t="inlineStr"/>
      <c r="G7" s="70" t="inlineStr"/>
      <c r="H7" s="70" t="inlineStr"/>
    </row>
    <row r="8" ht="24" customHeight="1">
      <c r="A8" s="64" t="inlineStr"/>
      <c r="B8" s="64" t="inlineStr"/>
      <c r="C8" s="64" t="inlineStr"/>
      <c r="D8" s="70" t="inlineStr"/>
      <c r="E8" s="70" t="inlineStr"/>
      <c r="F8" s="70" t="inlineStr"/>
      <c r="G8" s="70" t="inlineStr"/>
      <c r="H8" s="70" t="inlineStr"/>
    </row>
    <row r="9" ht="24" customHeight="1">
      <c r="A9" s="64" t="inlineStr"/>
      <c r="B9" s="64" t="inlineStr"/>
      <c r="C9" s="64" t="inlineStr"/>
      <c r="D9" s="70" t="inlineStr"/>
      <c r="E9" s="70" t="inlineStr"/>
      <c r="F9" s="70" t="inlineStr"/>
      <c r="G9" s="70" t="inlineStr"/>
      <c r="H9" s="70" t="inlineStr"/>
    </row>
    <row r="10" ht="24" customHeight="1">
      <c r="A10" s="64" t="inlineStr"/>
      <c r="B10" s="64" t="inlineStr"/>
      <c r="C10" s="64" t="inlineStr"/>
      <c r="D10" s="70" t="inlineStr"/>
      <c r="E10" s="70" t="inlineStr"/>
      <c r="F10" s="70" t="inlineStr"/>
      <c r="G10" s="70" t="inlineStr"/>
      <c r="H10" s="70" t="inlineStr"/>
    </row>
    <row r="11" ht="24" customHeight="1">
      <c r="A11" s="64" t="inlineStr"/>
      <c r="B11" s="64" t="inlineStr"/>
      <c r="C11" s="64" t="inlineStr"/>
      <c r="D11" s="70" t="inlineStr"/>
      <c r="E11" s="70" t="inlineStr"/>
      <c r="F11" s="70" t="inlineStr"/>
      <c r="G11" s="70" t="inlineStr"/>
      <c r="H11" s="70" t="inlineStr"/>
    </row>
    <row r="12" ht="24" customHeight="1">
      <c r="A12" s="64" t="inlineStr"/>
      <c r="B12" s="64" t="inlineStr"/>
      <c r="C12" s="64" t="inlineStr"/>
      <c r="D12" s="70" t="inlineStr"/>
      <c r="E12" s="70" t="inlineStr"/>
      <c r="F12" s="70" t="inlineStr"/>
      <c r="G12" s="70" t="inlineStr"/>
      <c r="H12" s="70" t="inlineStr"/>
    </row>
    <row r="13" ht="24" customHeight="1">
      <c r="A13" s="64" t="inlineStr"/>
      <c r="B13" s="64" t="inlineStr"/>
      <c r="C13" s="64" t="inlineStr"/>
      <c r="D13" s="70" t="inlineStr"/>
      <c r="E13" s="70" t="inlineStr"/>
      <c r="F13" s="70" t="inlineStr"/>
      <c r="G13" s="70" t="inlineStr"/>
      <c r="H13" s="70" t="inlineStr"/>
    </row>
    <row r="14" ht="24" customHeight="1">
      <c r="A14" s="64" t="inlineStr"/>
      <c r="B14" s="64" t="inlineStr"/>
      <c r="C14" s="64" t="inlineStr"/>
      <c r="D14" s="70" t="inlineStr"/>
      <c r="E14" s="70" t="inlineStr"/>
      <c r="F14" s="70" t="inlineStr"/>
      <c r="G14" s="70" t="inlineStr"/>
      <c r="H14" s="70" t="inlineStr"/>
    </row>
    <row r="15" ht="24" customHeight="1">
      <c r="A15" s="64" t="inlineStr"/>
      <c r="B15" s="64" t="inlineStr"/>
      <c r="C15" s="64" t="inlineStr"/>
      <c r="D15" s="70" t="inlineStr"/>
      <c r="E15" s="70" t="inlineStr"/>
      <c r="F15" s="70" t="inlineStr"/>
      <c r="G15" s="70" t="inlineStr"/>
      <c r="H15" s="70" t="inlineStr"/>
    </row>
    <row r="16" ht="24" customHeight="1">
      <c r="A16" s="64" t="inlineStr"/>
      <c r="B16" s="64" t="inlineStr"/>
      <c r="C16" s="64" t="inlineStr"/>
      <c r="D16" s="70" t="inlineStr"/>
      <c r="E16" s="70" t="inlineStr"/>
      <c r="F16" s="70" t="inlineStr"/>
      <c r="G16" s="70" t="inlineStr"/>
      <c r="H16" s="70" t="inlineStr"/>
    </row>
    <row r="17" ht="24" customHeight="1">
      <c r="A17" s="64" t="inlineStr"/>
      <c r="B17" s="64" t="inlineStr"/>
      <c r="C17" s="64" t="inlineStr"/>
      <c r="D17" s="70" t="inlineStr"/>
      <c r="E17" s="70" t="inlineStr"/>
      <c r="F17" s="70" t="inlineStr"/>
      <c r="G17" s="70" t="inlineStr"/>
      <c r="H17" s="70" t="inlineStr"/>
    </row>
    <row r="18" ht="24" customHeight="1">
      <c r="A18" s="64" t="inlineStr"/>
      <c r="B18" s="64" t="inlineStr"/>
      <c r="C18" s="64" t="inlineStr"/>
      <c r="D18" s="70" t="inlineStr"/>
      <c r="E18" s="70" t="inlineStr"/>
      <c r="F18" s="70" t="inlineStr"/>
      <c r="G18" s="70" t="inlineStr"/>
      <c r="H18" s="70" t="inlineStr"/>
    </row>
    <row r="19" ht="24" customHeight="1">
      <c r="A19" s="64" t="inlineStr"/>
      <c r="B19" s="64" t="inlineStr"/>
      <c r="C19" s="64" t="inlineStr"/>
      <c r="D19" s="70" t="inlineStr"/>
      <c r="E19" s="70" t="inlineStr"/>
      <c r="F19" s="70" t="inlineStr"/>
      <c r="G19" s="70" t="inlineStr"/>
      <c r="H19" s="70" t="inlineStr"/>
    </row>
    <row r="20" ht="24" customHeight="1">
      <c r="A20" s="64" t="inlineStr"/>
      <c r="B20" s="64" t="inlineStr"/>
      <c r="C20" s="64" t="inlineStr"/>
      <c r="D20" s="70" t="inlineStr"/>
      <c r="E20" s="70" t="inlineStr"/>
      <c r="F20" s="70" t="inlineStr"/>
      <c r="G20" s="70" t="inlineStr"/>
      <c r="H20" s="70" t="inlineStr"/>
    </row>
    <row r="21" ht="24" customHeight="1">
      <c r="A21" s="64" t="inlineStr"/>
      <c r="B21" s="64" t="inlineStr"/>
      <c r="C21" s="64" t="inlineStr"/>
      <c r="D21" s="70" t="inlineStr"/>
      <c r="E21" s="70" t="inlineStr"/>
      <c r="F21" s="70" t="inlineStr"/>
      <c r="G21" s="70" t="inlineStr"/>
      <c r="H21" s="70" t="inlineStr"/>
    </row>
    <row r="22" ht="24" customHeight="1">
      <c r="A22" s="64" t="inlineStr"/>
      <c r="B22" s="64" t="inlineStr"/>
      <c r="C22" s="64" t="inlineStr"/>
      <c r="D22" s="70" t="inlineStr"/>
      <c r="E22" s="70" t="inlineStr"/>
      <c r="F22" s="70" t="inlineStr"/>
      <c r="G22" s="70" t="inlineStr"/>
      <c r="H22" s="70" t="inlineStr"/>
    </row>
    <row r="23" ht="24" customHeight="1">
      <c r="A23" s="64" t="inlineStr"/>
      <c r="B23" s="64" t="inlineStr"/>
      <c r="C23" s="64" t="inlineStr"/>
      <c r="D23" s="70" t="inlineStr"/>
      <c r="E23" s="70" t="inlineStr"/>
      <c r="F23" s="70" t="inlineStr"/>
      <c r="G23" s="70" t="inlineStr"/>
      <c r="H23" s="70" t="inlineStr"/>
    </row>
    <row r="24" ht="24" customHeight="1">
      <c r="A24" s="64" t="inlineStr"/>
      <c r="B24" s="64" t="inlineStr"/>
      <c r="C24" s="64" t="inlineStr"/>
      <c r="D24" s="70" t="inlineStr"/>
      <c r="E24" s="70" t="inlineStr"/>
      <c r="F24" s="70" t="inlineStr"/>
      <c r="G24" s="70" t="inlineStr"/>
      <c r="H24" s="70" t="inlineStr"/>
    </row>
    <row r="25" ht="24" customHeight="1">
      <c r="A25" s="64" t="inlineStr"/>
      <c r="B25" s="64" t="inlineStr"/>
      <c r="C25" s="64" t="inlineStr"/>
      <c r="D25" s="70" t="inlineStr"/>
      <c r="E25" s="70" t="inlineStr"/>
      <c r="F25" s="70" t="inlineStr"/>
      <c r="G25" s="70" t="inlineStr"/>
      <c r="H25" s="70" t="inlineStr"/>
    </row>
    <row r="26" ht="24" customHeight="1">
      <c r="A26" s="64" t="inlineStr"/>
      <c r="B26" s="64" t="inlineStr"/>
      <c r="C26" s="64" t="inlineStr"/>
      <c r="D26" s="70" t="inlineStr"/>
      <c r="E26" s="70" t="inlineStr"/>
      <c r="F26" s="70" t="inlineStr"/>
      <c r="G26" s="70" t="inlineStr"/>
      <c r="H26" s="70" t="inlineStr"/>
    </row>
    <row r="27" ht="24" customHeight="1">
      <c r="A27" s="64" t="inlineStr"/>
      <c r="B27" s="64" t="inlineStr"/>
      <c r="C27" s="64" t="inlineStr"/>
      <c r="D27" s="70" t="inlineStr"/>
      <c r="E27" s="70" t="inlineStr"/>
      <c r="F27" s="70" t="inlineStr"/>
      <c r="G27" s="70" t="inlineStr"/>
      <c r="H27" s="70" t="inlineStr"/>
    </row>
    <row r="28" ht="24" customHeight="1">
      <c r="A28" s="64" t="inlineStr"/>
      <c r="B28" s="64" t="inlineStr"/>
      <c r="C28" s="64" t="inlineStr"/>
      <c r="D28" s="70" t="inlineStr"/>
      <c r="E28" s="70" t="inlineStr"/>
      <c r="F28" s="70" t="inlineStr"/>
      <c r="G28" s="70" t="inlineStr"/>
      <c r="H28" s="70" t="inlineStr"/>
    </row>
    <row r="29" ht="24" customHeight="1">
      <c r="A29" s="64" t="inlineStr"/>
      <c r="B29" s="64" t="inlineStr"/>
      <c r="C29" s="64" t="inlineStr"/>
      <c r="D29" s="70" t="inlineStr"/>
      <c r="E29" s="70" t="inlineStr"/>
      <c r="F29" s="70" t="inlineStr"/>
      <c r="G29" s="70" t="inlineStr"/>
      <c r="H29" s="70" t="inlineStr"/>
    </row>
    <row r="30" ht="24" customHeight="1">
      <c r="A30" s="64" t="inlineStr"/>
      <c r="B30" s="64" t="inlineStr"/>
      <c r="C30" s="64" t="inlineStr"/>
      <c r="D30" s="70" t="inlineStr"/>
      <c r="E30" s="70" t="inlineStr"/>
      <c r="F30" s="70" t="inlineStr"/>
      <c r="G30" s="70" t="inlineStr"/>
      <c r="H30" s="70" t="inlineStr"/>
    </row>
    <row r="31" ht="24" customHeight="1">
      <c r="A31" s="64" t="inlineStr"/>
      <c r="B31" s="64" t="inlineStr"/>
      <c r="C31" s="64" t="inlineStr"/>
      <c r="D31" s="70" t="inlineStr"/>
      <c r="E31" s="70" t="inlineStr"/>
      <c r="F31" s="70" t="inlineStr"/>
      <c r="G31" s="70" t="inlineStr"/>
      <c r="H31" s="70" t="inlineStr"/>
    </row>
    <row r="32" ht="24" customHeight="1">
      <c r="A32" s="64" t="inlineStr"/>
      <c r="B32" s="64" t="inlineStr"/>
      <c r="C32" s="64" t="inlineStr"/>
      <c r="D32" s="70" t="inlineStr"/>
      <c r="E32" s="70" t="inlineStr"/>
      <c r="F32" s="70" t="inlineStr"/>
      <c r="G32" s="70" t="inlineStr"/>
      <c r="H32" s="70" t="inlineStr"/>
    </row>
    <row r="33" ht="24" customHeight="1">
      <c r="A33" s="64" t="inlineStr"/>
      <c r="B33" s="64" t="inlineStr"/>
      <c r="C33" s="64" t="inlineStr"/>
      <c r="D33" s="70" t="inlineStr"/>
      <c r="E33" s="70" t="inlineStr"/>
      <c r="F33" s="70" t="inlineStr"/>
      <c r="G33" s="70" t="inlineStr"/>
      <c r="H33" s="70" t="inlineStr"/>
    </row>
    <row r="34" ht="24" customHeight="1">
      <c r="A34" s="64" t="inlineStr"/>
      <c r="B34" s="64" t="inlineStr"/>
      <c r="C34" s="64" t="inlineStr"/>
      <c r="D34" s="70" t="inlineStr"/>
      <c r="E34" s="70" t="inlineStr"/>
      <c r="F34" s="70" t="inlineStr"/>
      <c r="G34" s="70" t="inlineStr"/>
      <c r="H34" s="70" t="inlineStr"/>
    </row>
    <row r="35" ht="24" customHeight="1">
      <c r="A35" s="64" t="inlineStr"/>
      <c r="B35" s="64" t="inlineStr"/>
      <c r="C35" s="64" t="inlineStr"/>
      <c r="D35" s="70" t="inlineStr"/>
      <c r="E35" s="70" t="inlineStr"/>
      <c r="F35" s="70" t="inlineStr"/>
      <c r="G35" s="70" t="inlineStr"/>
      <c r="H35" s="70" t="inlineStr"/>
    </row>
    <row r="36" ht="24" customHeight="1">
      <c r="A36" s="64" t="inlineStr"/>
      <c r="B36" s="64" t="inlineStr"/>
      <c r="C36" s="64" t="inlineStr"/>
      <c r="D36" s="70" t="inlineStr"/>
      <c r="E36" s="70" t="inlineStr"/>
      <c r="F36" s="70" t="inlineStr"/>
      <c r="G36" s="70" t="inlineStr"/>
      <c r="H36" s="70" t="inlineStr"/>
    </row>
    <row r="37" ht="24" customHeight="1">
      <c r="A37" s="64" t="inlineStr"/>
      <c r="B37" s="64" t="inlineStr"/>
      <c r="C37" s="64" t="inlineStr"/>
      <c r="D37" s="70" t="inlineStr"/>
      <c r="E37" s="70" t="inlineStr"/>
      <c r="F37" s="70" t="inlineStr"/>
      <c r="G37" s="70" t="inlineStr"/>
      <c r="H37" s="70" t="inlineStr"/>
    </row>
    <row r="38" ht="24" customHeight="1">
      <c r="A38" s="64" t="inlineStr"/>
      <c r="B38" s="64" t="inlineStr"/>
      <c r="C38" s="64" t="inlineStr"/>
      <c r="D38" s="70" t="inlineStr"/>
      <c r="E38" s="70" t="inlineStr"/>
      <c r="F38" s="70" t="inlineStr"/>
      <c r="G38" s="70" t="inlineStr"/>
      <c r="H38" s="70" t="inlineStr"/>
    </row>
    <row r="39" ht="24" customHeight="1">
      <c r="A39" s="64" t="inlineStr"/>
      <c r="B39" s="64" t="inlineStr"/>
      <c r="C39" s="64" t="inlineStr"/>
      <c r="D39" s="70" t="inlineStr"/>
      <c r="E39" s="70" t="inlineStr"/>
      <c r="F39" s="70" t="inlineStr"/>
      <c r="G39" s="70" t="inlineStr"/>
      <c r="H39" s="70" t="inlineStr"/>
    </row>
    <row r="40" ht="24" customHeight="1">
      <c r="A40" s="64" t="inlineStr"/>
      <c r="B40" s="64" t="inlineStr"/>
      <c r="C40" s="64" t="inlineStr"/>
      <c r="D40" s="70" t="inlineStr"/>
      <c r="E40" s="70" t="inlineStr"/>
      <c r="F40" s="70" t="inlineStr"/>
      <c r="G40" s="70" t="inlineStr"/>
      <c r="H40" s="70" t="inlineStr"/>
    </row>
    <row r="41" ht="24" customHeight="1">
      <c r="A41" s="64" t="inlineStr"/>
      <c r="B41" s="64" t="inlineStr"/>
      <c r="C41" s="64" t="inlineStr"/>
      <c r="D41" s="70" t="inlineStr"/>
      <c r="E41" s="70" t="inlineStr"/>
      <c r="F41" s="70" t="inlineStr"/>
      <c r="G41" s="70" t="inlineStr"/>
      <c r="H41" s="70" t="inlineStr"/>
    </row>
    <row r="42" ht="24" customHeight="1">
      <c r="A42" s="64" t="inlineStr"/>
      <c r="B42" s="64" t="inlineStr"/>
      <c r="C42" s="64" t="inlineStr"/>
      <c r="D42" s="70" t="inlineStr"/>
      <c r="E42" s="70" t="inlineStr"/>
      <c r="F42" s="70" t="inlineStr"/>
      <c r="G42" s="70" t="inlineStr"/>
      <c r="H42" s="70" t="inlineStr"/>
    </row>
    <row r="43" ht="24" customHeight="1">
      <c r="A43" s="64" t="inlineStr"/>
      <c r="B43" s="64" t="inlineStr"/>
      <c r="C43" s="64" t="inlineStr"/>
      <c r="D43" s="70" t="inlineStr"/>
      <c r="E43" s="70" t="inlineStr"/>
      <c r="F43" s="70" t="inlineStr"/>
      <c r="G43" s="70" t="inlineStr"/>
      <c r="H43" s="70" t="inlineStr"/>
    </row>
    <row r="44" ht="24" customHeight="1">
      <c r="A44" s="64" t="inlineStr"/>
      <c r="B44" s="64" t="inlineStr"/>
      <c r="C44" s="64" t="inlineStr"/>
      <c r="D44" s="70" t="inlineStr"/>
      <c r="E44" s="70" t="inlineStr"/>
      <c r="F44" s="70" t="inlineStr"/>
      <c r="G44" s="70" t="inlineStr"/>
      <c r="H44" s="70" t="inlineStr"/>
    </row>
    <row r="45" ht="24" customHeight="1">
      <c r="A45" s="64" t="inlineStr"/>
      <c r="B45" s="64" t="inlineStr"/>
      <c r="C45" s="64" t="inlineStr"/>
      <c r="D45" s="70" t="inlineStr"/>
      <c r="E45" s="70" t="inlineStr"/>
      <c r="F45" s="70" t="inlineStr"/>
      <c r="G45" s="70" t="inlineStr"/>
      <c r="H45" s="70" t="inlineStr"/>
    </row>
    <row r="46" ht="24" customHeight="1">
      <c r="A46" s="64" t="inlineStr"/>
      <c r="B46" s="64" t="inlineStr"/>
      <c r="C46" s="64" t="inlineStr"/>
      <c r="D46" s="70" t="inlineStr"/>
      <c r="E46" s="70" t="inlineStr"/>
      <c r="F46" s="70" t="inlineStr"/>
      <c r="G46" s="70" t="inlineStr"/>
      <c r="H46" s="70" t="inlineStr"/>
    </row>
    <row r="47" ht="24" customHeight="1">
      <c r="A47" s="64" t="inlineStr"/>
      <c r="B47" s="64" t="inlineStr"/>
      <c r="C47" s="64" t="inlineStr"/>
      <c r="D47" s="70" t="inlineStr"/>
      <c r="E47" s="70" t="inlineStr"/>
      <c r="F47" s="70" t="inlineStr"/>
      <c r="G47" s="70" t="inlineStr"/>
      <c r="H47" s="70" t="inlineStr"/>
    </row>
    <row r="48" ht="24" customHeight="1">
      <c r="A48" s="64" t="inlineStr"/>
      <c r="B48" s="64" t="inlineStr"/>
      <c r="C48" s="64" t="inlineStr"/>
      <c r="D48" s="70" t="inlineStr"/>
      <c r="E48" s="70" t="inlineStr"/>
      <c r="F48" s="70" t="inlineStr"/>
      <c r="G48" s="70" t="inlineStr"/>
      <c r="H48" s="70" t="inlineStr"/>
    </row>
    <row r="49" ht="24" customHeight="1">
      <c r="A49" s="64" t="inlineStr"/>
      <c r="B49" s="64" t="inlineStr"/>
      <c r="C49" s="64" t="inlineStr"/>
      <c r="D49" s="70" t="inlineStr"/>
      <c r="E49" s="70" t="inlineStr"/>
      <c r="F49" s="70" t="inlineStr"/>
      <c r="G49" s="70" t="inlineStr"/>
      <c r="H49" s="70" t="inlineStr"/>
    </row>
    <row r="50" ht="24" customHeight="1">
      <c r="A50" s="64" t="inlineStr"/>
      <c r="B50" s="64" t="inlineStr"/>
      <c r="C50" s="64" t="inlineStr"/>
      <c r="D50" s="70" t="inlineStr"/>
      <c r="E50" s="70" t="inlineStr"/>
      <c r="F50" s="70" t="inlineStr"/>
      <c r="G50" s="70" t="inlineStr"/>
      <c r="H50" s="70" t="inlineStr"/>
    </row>
    <row r="51" ht="24" customHeight="1">
      <c r="A51" s="64" t="inlineStr"/>
      <c r="B51" s="64" t="inlineStr"/>
      <c r="C51" s="64" t="inlineStr"/>
      <c r="D51" s="70" t="inlineStr"/>
      <c r="E51" s="70" t="inlineStr"/>
      <c r="F51" s="70" t="inlineStr"/>
      <c r="G51" s="70" t="inlineStr"/>
      <c r="H51" s="70" t="inlineStr"/>
    </row>
    <row r="52" ht="24" customHeight="1">
      <c r="A52" s="64" t="inlineStr"/>
      <c r="B52" s="64" t="inlineStr"/>
      <c r="C52" s="64" t="inlineStr"/>
      <c r="D52" s="70" t="inlineStr"/>
      <c r="E52" s="70" t="inlineStr"/>
      <c r="F52" s="70" t="inlineStr"/>
      <c r="G52" s="70" t="inlineStr"/>
      <c r="H52" s="70" t="inlineStr"/>
    </row>
    <row r="53" ht="24" customHeight="1">
      <c r="A53" s="64" t="inlineStr"/>
      <c r="B53" s="64" t="inlineStr"/>
      <c r="C53" s="64" t="inlineStr"/>
      <c r="D53" s="70" t="inlineStr"/>
      <c r="E53" s="70" t="inlineStr"/>
      <c r="F53" s="70" t="inlineStr"/>
      <c r="G53" s="70" t="inlineStr"/>
      <c r="H53" s="70" t="inlineStr"/>
    </row>
    <row r="54" ht="24" customHeight="1">
      <c r="A54" s="64" t="inlineStr"/>
      <c r="B54" s="64" t="inlineStr"/>
      <c r="C54" s="64" t="inlineStr"/>
      <c r="D54" s="70" t="inlineStr"/>
      <c r="E54" s="70" t="inlineStr"/>
      <c r="F54" s="70" t="inlineStr"/>
      <c r="G54" s="70" t="inlineStr"/>
      <c r="H54" s="70" t="inlineStr"/>
    </row>
    <row r="55" ht="24" customHeight="1">
      <c r="A55" s="64" t="inlineStr"/>
      <c r="B55" s="64" t="inlineStr"/>
      <c r="C55" s="64" t="inlineStr"/>
      <c r="D55" s="70" t="inlineStr"/>
      <c r="E55" s="70" t="inlineStr"/>
      <c r="F55" s="70" t="inlineStr"/>
      <c r="G55" s="70" t="inlineStr"/>
      <c r="H55" s="70" t="inlineStr"/>
    </row>
    <row r="56" ht="24" customHeight="1">
      <c r="A56" s="64" t="inlineStr"/>
      <c r="B56" s="64" t="inlineStr"/>
      <c r="C56" s="64" t="inlineStr"/>
      <c r="D56" s="70" t="inlineStr"/>
      <c r="E56" s="70" t="inlineStr"/>
      <c r="F56" s="70" t="inlineStr"/>
      <c r="G56" s="70" t="inlineStr"/>
      <c r="H56" s="70" t="inlineStr"/>
    </row>
    <row r="57" ht="24" customHeight="1">
      <c r="A57" s="64" t="inlineStr"/>
      <c r="B57" s="64" t="inlineStr"/>
      <c r="C57" s="64" t="inlineStr"/>
      <c r="D57" s="70" t="inlineStr"/>
      <c r="E57" s="70" t="inlineStr"/>
      <c r="F57" s="70" t="inlineStr"/>
      <c r="G57" s="70" t="inlineStr"/>
      <c r="H57" s="70" t="inlineStr"/>
    </row>
    <row r="58" ht="24" customHeight="1">
      <c r="A58" s="64" t="inlineStr"/>
      <c r="B58" s="64" t="inlineStr"/>
      <c r="C58" s="64" t="inlineStr"/>
      <c r="D58" s="70" t="inlineStr"/>
      <c r="E58" s="70" t="inlineStr"/>
      <c r="F58" s="70" t="inlineStr"/>
      <c r="G58" s="70" t="inlineStr"/>
      <c r="H58" s="70" t="inlineStr"/>
    </row>
    <row r="59" ht="24" customHeight="1">
      <c r="A59" s="64" t="inlineStr"/>
      <c r="B59" s="64" t="inlineStr"/>
      <c r="C59" s="64" t="inlineStr"/>
      <c r="D59" s="70" t="inlineStr"/>
      <c r="E59" s="70" t="inlineStr"/>
      <c r="F59" s="70" t="inlineStr"/>
      <c r="G59" s="70" t="inlineStr"/>
      <c r="H59" s="70" t="inlineStr"/>
    </row>
    <row r="60" ht="24" customHeight="1">
      <c r="A60" s="64" t="inlineStr"/>
      <c r="B60" s="64" t="inlineStr"/>
      <c r="C60" s="64" t="inlineStr"/>
      <c r="D60" s="70" t="inlineStr"/>
      <c r="E60" s="70" t="inlineStr"/>
      <c r="F60" s="70" t="inlineStr"/>
      <c r="G60" s="70" t="inlineStr"/>
      <c r="H60" s="70" t="inlineStr"/>
    </row>
    <row r="61" ht="24" customHeight="1">
      <c r="A61" s="64" t="inlineStr"/>
      <c r="B61" s="64" t="inlineStr"/>
      <c r="C61" s="64" t="inlineStr"/>
      <c r="D61" s="70" t="inlineStr"/>
      <c r="E61" s="70" t="inlineStr"/>
      <c r="F61" s="70" t="inlineStr"/>
      <c r="G61" s="70" t="inlineStr"/>
      <c r="H61" s="70" t="inlineStr"/>
    </row>
    <row r="62" ht="24" customHeight="1">
      <c r="A62" s="64" t="inlineStr"/>
      <c r="B62" s="64" t="inlineStr"/>
      <c r="C62" s="64" t="inlineStr"/>
      <c r="D62" s="70" t="inlineStr"/>
      <c r="E62" s="70" t="inlineStr"/>
      <c r="F62" s="70" t="inlineStr"/>
      <c r="G62" s="70" t="inlineStr"/>
      <c r="H62" s="70" t="inlineStr"/>
    </row>
    <row r="63" ht="24" customHeight="1">
      <c r="A63" s="64" t="inlineStr"/>
      <c r="B63" s="64" t="inlineStr"/>
      <c r="C63" s="64" t="inlineStr"/>
      <c r="D63" s="70" t="inlineStr"/>
      <c r="E63" s="70" t="inlineStr"/>
      <c r="F63" s="70" t="inlineStr"/>
      <c r="G63" s="70" t="inlineStr"/>
      <c r="H63" s="70" t="inlineStr"/>
    </row>
    <row r="64" ht="24" customHeight="1">
      <c r="A64" s="64" t="inlineStr"/>
      <c r="B64" s="64" t="inlineStr"/>
      <c r="C64" s="64" t="inlineStr"/>
      <c r="D64" s="70" t="inlineStr"/>
      <c r="E64" s="70" t="inlineStr"/>
      <c r="F64" s="70" t="inlineStr"/>
      <c r="G64" s="70" t="inlineStr"/>
      <c r="H64" s="70" t="inlineStr"/>
    </row>
    <row r="65" ht="24" customHeight="1">
      <c r="A65" s="64" t="inlineStr"/>
      <c r="B65" s="64" t="inlineStr"/>
      <c r="C65" s="64" t="inlineStr"/>
      <c r="D65" s="70" t="inlineStr"/>
      <c r="E65" s="70" t="inlineStr"/>
      <c r="F65" s="70" t="inlineStr"/>
      <c r="G65" s="70" t="inlineStr"/>
      <c r="H65" s="70" t="inlineStr"/>
    </row>
    <row r="66" ht="24" customHeight="1">
      <c r="A66" s="64" t="inlineStr"/>
      <c r="B66" s="64" t="inlineStr"/>
      <c r="C66" s="64" t="inlineStr"/>
      <c r="D66" s="70" t="inlineStr"/>
      <c r="E66" s="70" t="inlineStr"/>
      <c r="F66" s="70" t="inlineStr"/>
      <c r="G66" s="70" t="inlineStr"/>
      <c r="H66" s="70" t="inlineStr"/>
    </row>
    <row r="67" ht="24" customHeight="1">
      <c r="A67" s="64" t="inlineStr"/>
      <c r="B67" s="64" t="inlineStr"/>
      <c r="C67" s="64" t="inlineStr"/>
      <c r="D67" s="70" t="inlineStr"/>
      <c r="E67" s="70" t="inlineStr"/>
      <c r="F67" s="70" t="inlineStr"/>
      <c r="G67" s="70" t="inlineStr"/>
      <c r="H67" s="70" t="inlineStr"/>
    </row>
    <row r="68" ht="24" customHeight="1">
      <c r="A68" s="64" t="inlineStr"/>
      <c r="B68" s="64" t="inlineStr"/>
      <c r="C68" s="64" t="inlineStr"/>
      <c r="D68" s="70" t="inlineStr"/>
      <c r="E68" s="70" t="inlineStr"/>
      <c r="F68" s="70" t="inlineStr"/>
      <c r="G68" s="70" t="inlineStr"/>
      <c r="H68" s="70" t="inlineStr"/>
    </row>
    <row r="69" ht="24" customHeight="1">
      <c r="A69" s="64" t="inlineStr"/>
      <c r="B69" s="64" t="inlineStr"/>
      <c r="C69" s="64" t="inlineStr"/>
      <c r="D69" s="70" t="inlineStr"/>
      <c r="E69" s="70" t="inlineStr"/>
      <c r="F69" s="70" t="inlineStr"/>
      <c r="G69" s="70" t="inlineStr"/>
      <c r="H69" s="70" t="inlineStr"/>
    </row>
    <row r="70" ht="24" customHeight="1">
      <c r="A70" s="64" t="inlineStr"/>
      <c r="B70" s="64" t="inlineStr"/>
      <c r="C70" s="64" t="inlineStr"/>
      <c r="D70" s="70" t="inlineStr"/>
      <c r="E70" s="70" t="inlineStr"/>
      <c r="F70" s="70" t="inlineStr"/>
      <c r="G70" s="70" t="inlineStr"/>
      <c r="H70" s="70" t="inlineStr"/>
    </row>
    <row r="71" ht="24" customHeight="1">
      <c r="A71" s="64" t="inlineStr"/>
      <c r="B71" s="64" t="inlineStr"/>
      <c r="C71" s="64" t="inlineStr"/>
      <c r="D71" s="70" t="inlineStr"/>
      <c r="E71" s="70" t="inlineStr"/>
      <c r="F71" s="70" t="inlineStr"/>
      <c r="G71" s="70" t="inlineStr"/>
      <c r="H71" s="70" t="inlineStr"/>
    </row>
    <row r="72" ht="24" customHeight="1">
      <c r="A72" s="64" t="inlineStr"/>
      <c r="B72" s="64" t="inlineStr"/>
      <c r="C72" s="64" t="inlineStr"/>
      <c r="D72" s="70" t="inlineStr"/>
      <c r="E72" s="70" t="inlineStr"/>
      <c r="F72" s="70" t="inlineStr"/>
      <c r="G72" s="70" t="inlineStr"/>
      <c r="H72" s="70" t="inlineStr"/>
    </row>
    <row r="73" ht="24" customHeight="1">
      <c r="A73" s="64" t="inlineStr"/>
      <c r="B73" s="64" t="inlineStr"/>
      <c r="C73" s="64" t="inlineStr"/>
      <c r="D73" s="70" t="inlineStr"/>
      <c r="E73" s="70" t="inlineStr"/>
      <c r="F73" s="70" t="inlineStr"/>
      <c r="G73" s="70" t="inlineStr"/>
      <c r="H73" s="70" t="inlineStr"/>
    </row>
    <row r="74" ht="24" customHeight="1">
      <c r="A74" s="64" t="inlineStr"/>
      <c r="B74" s="64" t="inlineStr"/>
      <c r="C74" s="64" t="inlineStr"/>
      <c r="D74" s="70" t="inlineStr"/>
      <c r="E74" s="70" t="inlineStr"/>
      <c r="F74" s="70" t="inlineStr"/>
      <c r="G74" s="70" t="inlineStr"/>
      <c r="H74" s="70" t="inlineStr"/>
    </row>
    <row r="75" ht="24" customHeight="1">
      <c r="A75" s="64" t="inlineStr"/>
      <c r="B75" s="64" t="inlineStr"/>
      <c r="C75" s="64" t="inlineStr"/>
      <c r="D75" s="70" t="inlineStr"/>
      <c r="E75" s="70" t="inlineStr"/>
      <c r="F75" s="70" t="inlineStr"/>
      <c r="G75" s="70" t="inlineStr"/>
      <c r="H75" s="70" t="inlineStr"/>
    </row>
    <row r="76" ht="24" customHeight="1">
      <c r="A76" s="64" t="inlineStr"/>
      <c r="B76" s="64" t="inlineStr"/>
      <c r="C76" s="64" t="inlineStr"/>
      <c r="D76" s="70" t="inlineStr"/>
      <c r="E76" s="70" t="inlineStr"/>
      <c r="F76" s="70" t="inlineStr"/>
      <c r="G76" s="70" t="inlineStr"/>
      <c r="H76" s="70" t="inlineStr"/>
    </row>
    <row r="77" ht="24" customHeight="1">
      <c r="A77" s="64" t="inlineStr"/>
      <c r="B77" s="64" t="inlineStr"/>
      <c r="C77" s="64" t="inlineStr"/>
      <c r="D77" s="70" t="inlineStr"/>
      <c r="E77" s="70" t="inlineStr"/>
      <c r="F77" s="70" t="inlineStr"/>
      <c r="G77" s="70" t="inlineStr"/>
      <c r="H77" s="70" t="inlineStr"/>
    </row>
    <row r="78" ht="24" customHeight="1">
      <c r="A78" s="64" t="inlineStr"/>
      <c r="B78" s="64" t="inlineStr"/>
      <c r="C78" s="64" t="inlineStr"/>
      <c r="D78" s="70" t="inlineStr"/>
      <c r="E78" s="70" t="inlineStr"/>
      <c r="F78" s="70" t="inlineStr"/>
      <c r="G78" s="70" t="inlineStr"/>
      <c r="H78" s="70" t="inlineStr"/>
    </row>
    <row r="79" ht="24" customHeight="1">
      <c r="A79" s="64" t="inlineStr"/>
      <c r="B79" s="64" t="inlineStr"/>
      <c r="C79" s="64" t="inlineStr"/>
      <c r="D79" s="70" t="inlineStr"/>
      <c r="E79" s="70" t="inlineStr"/>
      <c r="F79" s="70" t="inlineStr"/>
      <c r="G79" s="70" t="inlineStr"/>
      <c r="H79" s="70" t="inlineStr"/>
    </row>
    <row r="80" ht="24" customHeight="1">
      <c r="A80" s="64" t="inlineStr"/>
      <c r="B80" s="64" t="inlineStr"/>
      <c r="C80" s="64" t="inlineStr"/>
      <c r="D80" s="70" t="inlineStr"/>
      <c r="E80" s="70" t="inlineStr"/>
      <c r="F80" s="70" t="inlineStr"/>
      <c r="G80" s="70" t="inlineStr"/>
      <c r="H80" s="70" t="inlineStr"/>
    </row>
    <row r="81" ht="24" customHeight="1">
      <c r="A81" s="64" t="inlineStr"/>
      <c r="B81" s="64" t="inlineStr"/>
      <c r="C81" s="64" t="inlineStr"/>
      <c r="D81" s="70" t="inlineStr"/>
      <c r="E81" s="70" t="inlineStr"/>
      <c r="F81" s="70" t="inlineStr"/>
      <c r="G81" s="70" t="inlineStr"/>
      <c r="H81" s="70" t="inlineStr"/>
    </row>
    <row r="82" ht="24" customHeight="1">
      <c r="A82" s="64" t="inlineStr"/>
      <c r="B82" s="64" t="inlineStr"/>
      <c r="C82" s="64" t="inlineStr"/>
      <c r="D82" s="70" t="inlineStr"/>
      <c r="E82" s="70" t="inlineStr"/>
      <c r="F82" s="70" t="inlineStr"/>
      <c r="G82" s="70" t="inlineStr"/>
      <c r="H82" s="70" t="inlineStr"/>
    </row>
    <row r="83" ht="24" customHeight="1">
      <c r="A83" s="64" t="inlineStr"/>
      <c r="B83" s="64" t="inlineStr"/>
      <c r="C83" s="64" t="inlineStr"/>
      <c r="D83" s="70" t="inlineStr"/>
      <c r="E83" s="70" t="inlineStr"/>
      <c r="F83" s="70" t="inlineStr"/>
      <c r="G83" s="70" t="inlineStr"/>
      <c r="H83" s="70" t="inlineStr"/>
    </row>
    <row r="84" ht="24" customHeight="1">
      <c r="A84" s="64" t="inlineStr"/>
      <c r="B84" s="64" t="inlineStr"/>
      <c r="C84" s="64" t="inlineStr"/>
      <c r="D84" s="70" t="inlineStr"/>
      <c r="E84" s="70" t="inlineStr"/>
      <c r="F84" s="70" t="inlineStr"/>
      <c r="G84" s="70" t="inlineStr"/>
      <c r="H84" s="70" t="inlineStr"/>
    </row>
    <row r="85" ht="24" customHeight="1">
      <c r="A85" s="64" t="inlineStr"/>
      <c r="B85" s="64" t="inlineStr"/>
      <c r="C85" s="64" t="inlineStr"/>
      <c r="D85" s="70" t="inlineStr"/>
      <c r="E85" s="70" t="inlineStr"/>
      <c r="F85" s="70" t="inlineStr"/>
      <c r="G85" s="70" t="inlineStr"/>
      <c r="H85" s="70" t="inlineStr"/>
    </row>
    <row r="86" ht="24" customHeight="1">
      <c r="A86" s="64" t="inlineStr"/>
      <c r="B86" s="64" t="inlineStr"/>
      <c r="C86" s="64" t="inlineStr"/>
      <c r="D86" s="70" t="inlineStr"/>
      <c r="E86" s="70" t="inlineStr"/>
      <c r="F86" s="70" t="inlineStr"/>
      <c r="G86" s="70" t="inlineStr"/>
      <c r="H86" s="70" t="inlineStr"/>
    </row>
    <row r="87" ht="24" customHeight="1">
      <c r="A87" s="64" t="inlineStr"/>
      <c r="B87" s="64" t="inlineStr"/>
      <c r="C87" s="64" t="inlineStr"/>
      <c r="D87" s="70" t="inlineStr"/>
      <c r="E87" s="70" t="inlineStr"/>
      <c r="F87" s="70" t="inlineStr"/>
      <c r="G87" s="70" t="inlineStr"/>
      <c r="H87" s="70" t="inlineStr"/>
    </row>
    <row r="88" ht="24" customHeight="1">
      <c r="A88" s="64" t="inlineStr"/>
      <c r="B88" s="64" t="inlineStr"/>
      <c r="C88" s="64" t="inlineStr"/>
      <c r="D88" s="70" t="inlineStr"/>
      <c r="E88" s="70" t="inlineStr"/>
      <c r="F88" s="70" t="inlineStr"/>
      <c r="G88" s="70" t="inlineStr"/>
      <c r="H88" s="70" t="inlineStr"/>
    </row>
    <row r="89" ht="24" customHeight="1">
      <c r="A89" s="64" t="inlineStr"/>
      <c r="B89" s="64" t="inlineStr"/>
      <c r="C89" s="64" t="inlineStr"/>
      <c r="D89" s="70" t="inlineStr"/>
      <c r="E89" s="70" t="inlineStr"/>
      <c r="F89" s="70" t="inlineStr"/>
      <c r="G89" s="70" t="inlineStr"/>
      <c r="H89" s="70" t="inlineStr"/>
    </row>
    <row r="90" ht="24" customHeight="1">
      <c r="A90" s="64" t="inlineStr"/>
      <c r="B90" s="64" t="inlineStr"/>
      <c r="C90" s="64" t="inlineStr"/>
      <c r="D90" s="70" t="inlineStr"/>
      <c r="E90" s="70" t="inlineStr"/>
      <c r="F90" s="70" t="inlineStr"/>
      <c r="G90" s="70" t="inlineStr"/>
      <c r="H90" s="70" t="inlineStr"/>
    </row>
    <row r="91" ht="24" customHeight="1">
      <c r="A91" s="64" t="inlineStr"/>
      <c r="B91" s="64" t="inlineStr"/>
      <c r="C91" s="64" t="inlineStr"/>
      <c r="D91" s="70" t="inlineStr"/>
      <c r="E91" s="70" t="inlineStr"/>
      <c r="F91" s="70" t="inlineStr"/>
      <c r="G91" s="70" t="inlineStr"/>
      <c r="H91" s="70" t="inlineStr"/>
    </row>
    <row r="92" ht="24" customHeight="1">
      <c r="A92" s="64" t="inlineStr"/>
      <c r="B92" s="64" t="inlineStr"/>
      <c r="C92" s="64" t="inlineStr"/>
      <c r="D92" s="70" t="inlineStr"/>
      <c r="E92" s="70" t="inlineStr"/>
      <c r="F92" s="70" t="inlineStr"/>
      <c r="G92" s="70" t="inlineStr"/>
      <c r="H92" s="70" t="inlineStr"/>
    </row>
    <row r="93" ht="24" customHeight="1">
      <c r="A93" s="64" t="inlineStr"/>
      <c r="B93" s="64" t="inlineStr"/>
      <c r="C93" s="64" t="inlineStr"/>
      <c r="D93" s="70" t="inlineStr"/>
      <c r="E93" s="70" t="inlineStr"/>
      <c r="F93" s="70" t="inlineStr"/>
      <c r="G93" s="70" t="inlineStr"/>
      <c r="H93" s="70" t="inlineStr"/>
    </row>
    <row r="94" ht="24" customHeight="1">
      <c r="A94" s="64" t="inlineStr"/>
      <c r="B94" s="64" t="inlineStr"/>
      <c r="C94" s="64" t="inlineStr"/>
      <c r="D94" s="70" t="inlineStr"/>
      <c r="E94" s="70" t="inlineStr"/>
      <c r="F94" s="70" t="inlineStr"/>
      <c r="G94" s="70" t="inlineStr"/>
      <c r="H94" s="70" t="inlineStr"/>
    </row>
    <row r="95" ht="24" customHeight="1">
      <c r="A95" s="64" t="inlineStr"/>
      <c r="B95" s="64" t="inlineStr"/>
      <c r="C95" s="64" t="inlineStr"/>
      <c r="D95" s="70" t="inlineStr"/>
      <c r="E95" s="70" t="inlineStr"/>
      <c r="F95" s="70" t="inlineStr"/>
      <c r="G95" s="70" t="inlineStr"/>
      <c r="H95" s="70" t="inlineStr"/>
    </row>
    <row r="96" ht="24" customHeight="1">
      <c r="A96" s="64" t="inlineStr"/>
      <c r="B96" s="64" t="inlineStr"/>
      <c r="C96" s="64" t="inlineStr"/>
      <c r="D96" s="70" t="inlineStr"/>
      <c r="E96" s="70" t="inlineStr"/>
      <c r="F96" s="70" t="inlineStr"/>
      <c r="G96" s="70" t="inlineStr"/>
      <c r="H96" s="70" t="inlineStr"/>
    </row>
    <row r="97" ht="24" customHeight="1">
      <c r="A97" s="64" t="inlineStr"/>
      <c r="B97" s="64" t="inlineStr"/>
      <c r="C97" s="64" t="inlineStr"/>
      <c r="D97" s="70" t="inlineStr"/>
      <c r="E97" s="70" t="inlineStr"/>
      <c r="F97" s="70" t="inlineStr"/>
      <c r="G97" s="70" t="inlineStr"/>
      <c r="H97" s="70" t="inlineStr"/>
    </row>
    <row r="98" ht="24" customHeight="1">
      <c r="A98" s="64" t="inlineStr"/>
      <c r="B98" s="64" t="inlineStr"/>
      <c r="C98" s="64" t="inlineStr"/>
      <c r="D98" s="70" t="inlineStr"/>
      <c r="E98" s="70" t="inlineStr"/>
      <c r="F98" s="70" t="inlineStr"/>
      <c r="G98" s="70" t="inlineStr"/>
      <c r="H98" s="70" t="inlineStr"/>
    </row>
    <row r="99" ht="24" customHeight="1">
      <c r="A99" s="64" t="inlineStr"/>
      <c r="B99" s="64" t="inlineStr"/>
      <c r="C99" s="64" t="inlineStr"/>
      <c r="D99" s="70" t="inlineStr"/>
      <c r="E99" s="70" t="inlineStr"/>
      <c r="F99" s="70" t="inlineStr"/>
      <c r="G99" s="70" t="inlineStr"/>
      <c r="H99" s="70" t="inlineStr"/>
    </row>
    <row r="100" ht="24" customHeight="1">
      <c r="A100" s="64" t="inlineStr"/>
      <c r="B100" s="64" t="inlineStr"/>
      <c r="C100" s="64" t="inlineStr"/>
      <c r="D100" s="70" t="inlineStr"/>
      <c r="E100" s="70" t="inlineStr"/>
      <c r="F100" s="70" t="inlineStr"/>
      <c r="G100" s="70" t="inlineStr"/>
      <c r="H100" s="70" t="inlineStr"/>
    </row>
    <row r="101" ht="24" customHeight="1">
      <c r="A101" s="64" t="inlineStr"/>
      <c r="B101" s="64" t="inlineStr"/>
      <c r="C101" s="64" t="inlineStr"/>
      <c r="D101" s="70" t="inlineStr"/>
      <c r="E101" s="70" t="inlineStr"/>
      <c r="F101" s="70" t="inlineStr"/>
      <c r="G101" s="70" t="inlineStr"/>
      <c r="H101" s="70" t="inlineStr"/>
    </row>
    <row r="102" ht="24" customHeight="1">
      <c r="A102" s="64" t="inlineStr"/>
      <c r="B102" s="64" t="inlineStr"/>
      <c r="C102" s="64" t="inlineStr"/>
      <c r="D102" s="70" t="inlineStr"/>
      <c r="E102" s="70" t="inlineStr"/>
      <c r="F102" s="70" t="inlineStr"/>
      <c r="G102" s="70" t="inlineStr"/>
      <c r="H102" s="70" t="inlineStr"/>
    </row>
    <row r="103" ht="24" customHeight="1">
      <c r="A103" s="64" t="inlineStr"/>
      <c r="B103" s="64" t="inlineStr"/>
      <c r="C103" s="64" t="inlineStr"/>
      <c r="D103" s="70" t="inlineStr"/>
      <c r="E103" s="70" t="inlineStr"/>
      <c r="F103" s="70" t="inlineStr"/>
      <c r="G103" s="70" t="inlineStr"/>
      <c r="H103" s="70" t="inlineStr"/>
    </row>
    <row r="104" ht="24" customHeight="1">
      <c r="A104" s="64" t="inlineStr"/>
      <c r="B104" s="64" t="inlineStr"/>
      <c r="C104" s="64" t="inlineStr"/>
      <c r="D104" s="70" t="inlineStr"/>
      <c r="E104" s="70" t="inlineStr"/>
      <c r="F104" s="70" t="inlineStr"/>
      <c r="G104" s="70" t="inlineStr"/>
      <c r="H104" s="70" t="inlineStr"/>
    </row>
  </sheetData>
  <mergeCells count="2">
    <mergeCell ref="A2:H2"/>
    <mergeCell ref="A1:H1"/>
  </mergeCells>
  <dataValidations count="2">
    <dataValidation sqref="D4:D203" showDropDown="0" showInputMessage="0" showErrorMessage="0" allowBlank="0" type="list">
      <formula1>"L0,L1,L3,L5"</formula1>
    </dataValidation>
    <dataValidation sqref="H4:H203" showDropDown="0" showInputMessage="0" showErrorMessage="0" allowBlank="0" type="list">
      <formula1>"Yes,No,In Progress"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85FA5"/>
    <outlinePr summaryBelow="1" summaryRight="1"/>
    <pageSetUpPr/>
  </sheetPr>
  <dimension ref="A1:AC20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AHMEDABAD  ·  13 youth  ·  5M 8F  ·  Budget: Rs 439,000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3  Working: 2  ·  Sch: Rs 19,000  Hous: Rs 331,500  Stip: Rs 88,500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B-100210</t>
        </is>
      </c>
      <c r="B6" s="65" t="inlineStr">
        <is>
          <t>Dilip kumar darji</t>
        </is>
      </c>
      <c r="C6" s="64" t="inlineStr">
        <is>
          <t>Male</t>
        </is>
      </c>
      <c r="D6" s="87" t="inlineStr">
        <is>
          <t>2022</t>
        </is>
      </c>
      <c r="E6" s="88" t="inlineStr">
        <is>
          <t>8859543528</t>
        </is>
      </c>
      <c r="F6" s="89" t="inlineStr">
        <is>
          <t>dilip2102023@gmail.com</t>
        </is>
      </c>
      <c r="G6" s="90" t="inlineStr">
        <is>
          <t>Looking for a job</t>
        </is>
      </c>
      <c r="H6" s="91" t="inlineStr"/>
      <c r="I6" s="92" t="inlineStr"/>
      <c r="J6" s="93" t="inlineStr"/>
      <c r="K6" s="93" t="inlineStr">
        <is>
          <t>Freelance or Gig work</t>
        </is>
      </c>
      <c r="L6" s="93" t="inlineStr">
        <is>
          <t>No Income</t>
        </is>
      </c>
      <c r="M6" s="94" t="inlineStr">
        <is>
          <t>Still exploring</t>
        </is>
      </c>
      <c r="N6" s="95" t="n">
        <v>0</v>
      </c>
      <c r="O6" s="95" t="n">
        <v>84000</v>
      </c>
      <c r="P6" s="95" t="n">
        <v>24000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B-100206</t>
        </is>
      </c>
      <c r="B7" s="65" t="inlineStr">
        <is>
          <t>Ankita Babubhai Gameti</t>
        </is>
      </c>
      <c r="C7" s="105" t="inlineStr">
        <is>
          <t>Female</t>
        </is>
      </c>
      <c r="D7" s="87" t="inlineStr">
        <is>
          <t>2017</t>
        </is>
      </c>
      <c r="E7" s="88" t="inlineStr">
        <is>
          <t>9157916221</t>
        </is>
      </c>
      <c r="F7" s="89" t="inlineStr">
        <is>
          <t>gametiankita60@gmail.com</t>
        </is>
      </c>
      <c r="G7" s="106" t="inlineStr">
        <is>
          <t>Studying and working</t>
        </is>
      </c>
      <c r="H7" s="91" t="inlineStr">
        <is>
          <t>CA - Inter</t>
        </is>
      </c>
      <c r="I7" s="92" t="inlineStr"/>
      <c r="J7" s="93" t="inlineStr"/>
      <c r="K7" s="93" t="inlineStr">
        <is>
          <t>Other</t>
        </is>
      </c>
      <c r="L7" s="93" t="inlineStr">
        <is>
          <t>₹10,000 – ₹20,000</t>
        </is>
      </c>
      <c r="M7" s="94" t="inlineStr">
        <is>
          <t>Job change or transition</t>
        </is>
      </c>
      <c r="N7" s="95" t="n">
        <v>0</v>
      </c>
      <c r="O7" s="95" t="n">
        <v>45000</v>
      </c>
      <c r="P7" s="95" t="n">
        <v>9000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B-100200</t>
        </is>
      </c>
      <c r="B8" s="65" t="inlineStr">
        <is>
          <t>Parmar Mehulkumar</t>
        </is>
      </c>
      <c r="C8" s="64" t="inlineStr">
        <is>
          <t>Male</t>
        </is>
      </c>
      <c r="D8" s="87" t="inlineStr">
        <is>
          <t>2023</t>
        </is>
      </c>
      <c r="E8" s="88" t="inlineStr">
        <is>
          <t>7990347389</t>
        </is>
      </c>
      <c r="F8" s="89" t="inlineStr">
        <is>
          <t>parmar.mehul3000@gmail.com</t>
        </is>
      </c>
      <c r="G8" s="107" t="inlineStr">
        <is>
          <t>Studying</t>
        </is>
      </c>
      <c r="H8" s="91" t="inlineStr">
        <is>
          <t>BA in sociology, 2nd year</t>
        </is>
      </c>
      <c r="I8" s="92" t="inlineStr">
        <is>
          <t>2nd year</t>
        </is>
      </c>
      <c r="J8" s="93" t="inlineStr"/>
      <c r="K8" s="93" t="inlineStr"/>
      <c r="L8" s="93" t="inlineStr">
        <is>
          <t>No Income</t>
        </is>
      </c>
      <c r="M8" s="94" t="inlineStr">
        <is>
          <t>Complete course and transition to work</t>
        </is>
      </c>
      <c r="N8" s="95" t="n">
        <v>8000</v>
      </c>
      <c r="O8" s="95" t="n">
        <v>58500</v>
      </c>
      <c r="P8" s="95" t="n">
        <v>9000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B-100202</t>
        </is>
      </c>
      <c r="B9" s="65" t="inlineStr">
        <is>
          <t>Bhartiya maya rajubhai</t>
        </is>
      </c>
      <c r="C9" s="105" t="inlineStr">
        <is>
          <t>Female</t>
        </is>
      </c>
      <c r="D9" s="87" t="inlineStr">
        <is>
          <t>2013</t>
        </is>
      </c>
      <c r="E9" s="88" t="inlineStr">
        <is>
          <t>9173374850</t>
        </is>
      </c>
      <c r="F9" s="89" t="inlineStr">
        <is>
          <t>mayamaya04676@gmail.com</t>
        </is>
      </c>
      <c r="G9" s="108" t="inlineStr">
        <is>
          <t>Not engaged</t>
        </is>
      </c>
      <c r="H9" s="91" t="inlineStr"/>
      <c r="I9" s="92" t="inlineStr"/>
      <c r="J9" s="93" t="inlineStr"/>
      <c r="K9" s="93" t="inlineStr"/>
      <c r="L9" s="93" t="inlineStr">
        <is>
          <t>No Income</t>
        </is>
      </c>
      <c r="M9" s="94" t="inlineStr">
        <is>
          <t>Start working</t>
        </is>
      </c>
      <c r="N9" s="95" t="n">
        <v>0</v>
      </c>
      <c r="O9" s="95" t="n">
        <v>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B-100203</t>
        </is>
      </c>
      <c r="B10" s="65" t="inlineStr">
        <is>
          <t>Solanki Dhara</t>
        </is>
      </c>
      <c r="C10" s="105" t="inlineStr">
        <is>
          <t>Female</t>
        </is>
      </c>
      <c r="D10" s="87" t="inlineStr">
        <is>
          <t>2014</t>
        </is>
      </c>
      <c r="E10" s="88" t="inlineStr">
        <is>
          <t>9519614682</t>
        </is>
      </c>
      <c r="F10" s="89" t="inlineStr">
        <is>
          <t>dharasolankiparvinbhai@gmail.com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Other</t>
        </is>
      </c>
      <c r="L10" s="93" t="inlineStr">
        <is>
          <t>₹20,000 – ₹35,000</t>
        </is>
      </c>
      <c r="M10" s="94" t="inlineStr">
        <is>
          <t>Continue working</t>
        </is>
      </c>
      <c r="N10" s="95" t="n">
        <v>0</v>
      </c>
      <c r="O10" s="95" t="n">
        <v>0</v>
      </c>
      <c r="P10" s="95" t="n">
        <v>9000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B-100201</t>
        </is>
      </c>
      <c r="B11" s="65" t="inlineStr">
        <is>
          <t>Dantani Anjal Rajubhai</t>
        </is>
      </c>
      <c r="C11" s="105" t="inlineStr">
        <is>
          <t>Female</t>
        </is>
      </c>
      <c r="D11" s="87" t="inlineStr">
        <is>
          <t>2020</t>
        </is>
      </c>
      <c r="E11" s="88" t="inlineStr">
        <is>
          <t>9773483079</t>
        </is>
      </c>
      <c r="F11" s="89" t="inlineStr">
        <is>
          <t>angaldantani@gmail.com</t>
        </is>
      </c>
      <c r="G11" s="106" t="inlineStr">
        <is>
          <t>Studying and working</t>
        </is>
      </c>
      <c r="H11" s="91" t="inlineStr">
        <is>
          <t>MA in psychology</t>
        </is>
      </c>
      <c r="I11" s="92" t="inlineStr"/>
      <c r="J11" s="93" t="inlineStr"/>
      <c r="K11" s="93" t="inlineStr">
        <is>
          <t>Education or Training</t>
        </is>
      </c>
      <c r="L11" s="93" t="inlineStr">
        <is>
          <t>₹10,000 – ₹20,000</t>
        </is>
      </c>
      <c r="M11" s="94" t="inlineStr">
        <is>
          <t>Complete course and transition to work</t>
        </is>
      </c>
      <c r="N11" s="95" t="n">
        <v>0</v>
      </c>
      <c r="O11" s="95" t="n">
        <v>15000</v>
      </c>
      <c r="P11" s="95" t="n">
        <v>4500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B-100212</t>
        </is>
      </c>
      <c r="B12" s="65" t="inlineStr">
        <is>
          <t>Divyeshgiri Aparnathi</t>
        </is>
      </c>
      <c r="C12" s="64" t="inlineStr">
        <is>
          <t>Male</t>
        </is>
      </c>
      <c r="D12" s="87" t="inlineStr">
        <is>
          <t>2021</t>
        </is>
      </c>
      <c r="E12" s="88" t="inlineStr">
        <is>
          <t>9512587107</t>
        </is>
      </c>
      <c r="F12" s="89" t="inlineStr">
        <is>
          <t>aparnathudivyesh@gmail.com</t>
        </is>
      </c>
      <c r="G12" s="107" t="inlineStr">
        <is>
          <t>Studying</t>
        </is>
      </c>
      <c r="H12" s="91" t="inlineStr"/>
      <c r="I12" s="92" t="inlineStr"/>
      <c r="J12" s="93" t="inlineStr"/>
      <c r="K12" s="93" t="inlineStr"/>
      <c r="L12" s="93" t="inlineStr">
        <is>
          <t>No Income</t>
        </is>
      </c>
      <c r="M12" s="94" t="inlineStr">
        <is>
          <t>Complete course and transition to work</t>
        </is>
      </c>
      <c r="N12" s="95" t="n">
        <v>6000</v>
      </c>
      <c r="O12" s="95" t="n">
        <v>0</v>
      </c>
      <c r="P12" s="95" t="n">
        <v>12000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B-100207</t>
        </is>
      </c>
      <c r="B13" s="65" t="inlineStr">
        <is>
          <t>Kajal shah bansilal</t>
        </is>
      </c>
      <c r="C13" s="105" t="inlineStr">
        <is>
          <t>Female</t>
        </is>
      </c>
      <c r="D13" s="87" t="inlineStr">
        <is>
          <t>2021</t>
        </is>
      </c>
      <c r="E13" s="88" t="inlineStr">
        <is>
          <t>9104911392</t>
        </is>
      </c>
      <c r="F13" s="89" t="inlineStr">
        <is>
          <t>kajalshah6355@gmail.com</t>
        </is>
      </c>
      <c r="G13" s="108" t="inlineStr">
        <is>
          <t>Not engaged</t>
        </is>
      </c>
      <c r="H13" s="91" t="inlineStr"/>
      <c r="I13" s="92" t="inlineStr"/>
      <c r="J13" s="93" t="inlineStr"/>
      <c r="K13" s="93" t="inlineStr"/>
      <c r="L13" s="93" t="inlineStr">
        <is>
          <t>No Income</t>
        </is>
      </c>
      <c r="M13" s="94" t="inlineStr">
        <is>
          <t>Still exploring</t>
        </is>
      </c>
      <c r="N13" s="95" t="n">
        <v>0</v>
      </c>
      <c r="O13" s="95" t="n">
        <v>0</v>
      </c>
      <c r="P13" s="95" t="n">
        <v>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B-100208</t>
        </is>
      </c>
      <c r="B14" s="65" t="inlineStr">
        <is>
          <t>Patel Sugna Sureshbai</t>
        </is>
      </c>
      <c r="C14" s="105" t="inlineStr">
        <is>
          <t>Female</t>
        </is>
      </c>
      <c r="D14" s="87" t="inlineStr">
        <is>
          <t>2013</t>
        </is>
      </c>
      <c r="E14" s="88" t="inlineStr">
        <is>
          <t>7383510238</t>
        </is>
      </c>
      <c r="F14" s="89" t="inlineStr">
        <is>
          <t>sugnap463@gmail.com</t>
        </is>
      </c>
      <c r="G14" s="108" t="inlineStr">
        <is>
          <t>Not engaged</t>
        </is>
      </c>
      <c r="H14" s="91" t="inlineStr"/>
      <c r="I14" s="92" t="inlineStr"/>
      <c r="J14" s="93" t="inlineStr"/>
      <c r="K14" s="93" t="inlineStr"/>
      <c r="L14" s="93" t="inlineStr">
        <is>
          <t>No Income</t>
        </is>
      </c>
      <c r="M14" s="94" t="inlineStr">
        <is>
          <t>Still exploring</t>
        </is>
      </c>
      <c r="N14" s="95" t="n">
        <v>0</v>
      </c>
      <c r="O14" s="95" t="n">
        <v>0</v>
      </c>
      <c r="P14" s="95" t="n">
        <v>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B-100213</t>
        </is>
      </c>
      <c r="B15" s="65" t="inlineStr">
        <is>
          <t>Kishankumar Chagani</t>
        </is>
      </c>
      <c r="C15" s="64" t="inlineStr">
        <is>
          <t>Male</t>
        </is>
      </c>
      <c r="D15" s="87" t="inlineStr">
        <is>
          <t>2012</t>
        </is>
      </c>
      <c r="E15" s="88" t="inlineStr">
        <is>
          <t>9106844853</t>
        </is>
      </c>
      <c r="F15" s="89" t="inlineStr">
        <is>
          <t>Kishankrishna2253@gmail.com</t>
        </is>
      </c>
      <c r="G15" s="106" t="inlineStr">
        <is>
          <t>Studying and working</t>
        </is>
      </c>
      <c r="H15" s="91" t="inlineStr">
        <is>
          <t>BA, 3RD YEAR</t>
        </is>
      </c>
      <c r="I15" s="92" t="inlineStr">
        <is>
          <t>3RD YEAR</t>
        </is>
      </c>
      <c r="J15" s="93" t="inlineStr"/>
      <c r="K15" s="93" t="inlineStr">
        <is>
          <t>Retail or Sales</t>
        </is>
      </c>
      <c r="L15" s="93" t="inlineStr">
        <is>
          <t>₹10,000 – ₹20,000</t>
        </is>
      </c>
      <c r="M15" s="94" t="inlineStr">
        <is>
          <t>Continue working</t>
        </is>
      </c>
      <c r="N15" s="95" t="n">
        <v>0</v>
      </c>
      <c r="O15" s="95" t="n">
        <v>0</v>
      </c>
      <c r="P15" s="95" t="n">
        <v>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B-100204</t>
        </is>
      </c>
      <c r="B16" s="65" t="inlineStr">
        <is>
          <t>Raksha Thakor prabhudas</t>
        </is>
      </c>
      <c r="C16" s="105" t="inlineStr">
        <is>
          <t>Female</t>
        </is>
      </c>
      <c r="D16" s="87" t="inlineStr">
        <is>
          <t>2011</t>
        </is>
      </c>
      <c r="E16" s="88" t="inlineStr">
        <is>
          <t>8140936984</t>
        </is>
      </c>
      <c r="F16" s="89" t="inlineStr">
        <is>
          <t>rakshathakor2@gmail.com</t>
        </is>
      </c>
      <c r="G16" s="108" t="inlineStr">
        <is>
          <t>Not engaged</t>
        </is>
      </c>
      <c r="H16" s="91" t="inlineStr"/>
      <c r="I16" s="92" t="inlineStr"/>
      <c r="J16" s="93" t="inlineStr"/>
      <c r="K16" s="93" t="inlineStr">
        <is>
          <t>Retail or Sales</t>
        </is>
      </c>
      <c r="L16" s="93" t="inlineStr">
        <is>
          <t>No Income</t>
        </is>
      </c>
      <c r="M16" s="94" t="inlineStr">
        <is>
          <t>Continue working</t>
        </is>
      </c>
      <c r="N16" s="95" t="n">
        <v>0</v>
      </c>
      <c r="O16" s="95" t="n">
        <v>84000</v>
      </c>
      <c r="P16" s="95" t="n">
        <v>12000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B-100205</t>
        </is>
      </c>
      <c r="B17" s="65" t="inlineStr">
        <is>
          <t>Solanki Divyaben</t>
        </is>
      </c>
      <c r="C17" s="105" t="inlineStr">
        <is>
          <t>Female</t>
        </is>
      </c>
      <c r="D17" s="87" t="inlineStr">
        <is>
          <t>2019</t>
        </is>
      </c>
      <c r="E17" s="88" t="inlineStr">
        <is>
          <t>9773466272</t>
        </is>
      </c>
      <c r="F17" s="89" t="inlineStr">
        <is>
          <t>dipusolanki231099@gmail.com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Other</t>
        </is>
      </c>
      <c r="L17" s="93" t="inlineStr">
        <is>
          <t>₹10,000 – ₹20,000</t>
        </is>
      </c>
      <c r="M17" s="94" t="inlineStr">
        <is>
          <t>Continue working</t>
        </is>
      </c>
      <c r="N17" s="95" t="n">
        <v>0</v>
      </c>
      <c r="O17" s="95" t="n">
        <v>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B-100214</t>
        </is>
      </c>
      <c r="B18" s="65" t="inlineStr">
        <is>
          <t>Chaudhari Rajubhai Prahladbhai</t>
        </is>
      </c>
      <c r="C18" s="64" t="inlineStr">
        <is>
          <t>Male</t>
        </is>
      </c>
      <c r="D18" s="87" t="inlineStr">
        <is>
          <t>2015</t>
        </is>
      </c>
      <c r="E18" s="88" t="inlineStr">
        <is>
          <t>9016255287</t>
        </is>
      </c>
      <c r="F18" s="89" t="inlineStr">
        <is>
          <t>rajuchaudhari88888@gmail.com</t>
        </is>
      </c>
      <c r="G18" s="107" t="inlineStr">
        <is>
          <t>Studying</t>
        </is>
      </c>
      <c r="H18" s="91" t="inlineStr">
        <is>
          <t>IT Diploma</t>
        </is>
      </c>
      <c r="I18" s="92" t="inlineStr"/>
      <c r="J18" s="93" t="inlineStr"/>
      <c r="K18" s="93" t="inlineStr"/>
      <c r="L18" s="93" t="inlineStr">
        <is>
          <t>No Income</t>
        </is>
      </c>
      <c r="M18" s="94" t="inlineStr">
        <is>
          <t>Complete course and transition to work</t>
        </is>
      </c>
      <c r="N18" s="95" t="n">
        <v>5000</v>
      </c>
      <c r="O18" s="95" t="n">
        <v>45000</v>
      </c>
      <c r="P18" s="95" t="n">
        <v>9000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13" customHeight="1">
      <c r="A19" s="110" t="inlineStr">
        <is>
          <t xml:space="preserve">  CHAPTER NOTES</t>
        </is>
      </c>
      <c r="B19" s="114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5" t="n"/>
    </row>
    <row r="20" ht="44" customHeight="1">
      <c r="A20" s="111" t="inlineStr">
        <is>
          <t>[ Notes ]</t>
        </is>
      </c>
      <c r="B20" s="114" t="n"/>
      <c r="C20" s="114" t="n"/>
      <c r="D20" s="114" t="n"/>
      <c r="E20" s="114" t="n"/>
      <c r="F20" s="114" t="n"/>
      <c r="G20" s="114" t="n"/>
      <c r="H20" s="114" t="n"/>
      <c r="I20" s="114" t="n"/>
      <c r="J20" s="114" t="n"/>
      <c r="K20" s="114" t="n"/>
      <c r="L20" s="114" t="n"/>
      <c r="M20" s="114" t="n"/>
      <c r="N20" s="114" t="n"/>
      <c r="O20" s="114" t="n"/>
      <c r="P20" s="114" t="n"/>
      <c r="Q20" s="114" t="n"/>
      <c r="R20" s="114" t="n"/>
      <c r="S20" s="114" t="n"/>
      <c r="T20" s="114" t="n"/>
      <c r="U20" s="114" t="n"/>
      <c r="V20" s="114" t="n"/>
      <c r="W20" s="114" t="n"/>
      <c r="X20" s="114" t="n"/>
      <c r="Y20" s="114" t="n"/>
      <c r="Z20" s="114" t="n"/>
      <c r="AA20" s="114" t="n"/>
      <c r="AB20" s="114" t="n"/>
      <c r="AC20" s="115" t="n"/>
    </row>
  </sheetData>
  <autoFilter ref="A5:AC18"/>
  <mergeCells count="13">
    <mergeCell ref="A19:AC19"/>
    <mergeCell ref="E4:F4"/>
    <mergeCell ref="N4:R4"/>
    <mergeCell ref="Y4:Z4"/>
    <mergeCell ref="A1:AC1"/>
    <mergeCell ref="U4:X4"/>
    <mergeCell ref="A4:D4"/>
    <mergeCell ref="A3:AC3"/>
    <mergeCell ref="G4:L4"/>
    <mergeCell ref="A20:AC20"/>
    <mergeCell ref="AB4:AC4"/>
    <mergeCell ref="A2:AC2"/>
    <mergeCell ref="S4:T4"/>
  </mergeCells>
  <dataValidations count="3">
    <dataValidation sqref="T6:T69" showDropDown="0" showInputMessage="0" showErrorMessage="0" allowBlank="0" type="list">
      <formula1>"Ahmedabad SSG 1,Ahmedabad SSG 2,Ahmedabad SSG 3,Ahmedabad SSG 4,Ahmedabad SSG 5,Ahmedabad SSG 6,Ahmedabad SSG 7,Ahmedabad SSG 8,Ahmedabad SSG 9,Ahmedabad SSG 10"</formula1>
    </dataValidation>
    <dataValidation sqref="C6:C69" showDropDown="0" showInputMessage="0" showErrorMessage="0" allowBlank="0" type="list">
      <formula1>"Male,Female,Prefer not to say"</formula1>
    </dataValidation>
    <dataValidation sqref="G6:G69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D60034"/>
    <outlinePr summaryBelow="1" summaryRight="1"/>
    <pageSetUpPr/>
  </sheetPr>
  <dimension ref="A1:AC72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BANGALORE  ·  65 youth  ·  20M 38F 7 gender not set — fill col C  ·  Budget: Rs 2,635,143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19  Working: 32  ·  Sch: Rs 1,600,143  Hous: Rs 846,900  Stip: Rs 188,100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B-100091</t>
        </is>
      </c>
      <c r="B6" s="65" t="inlineStr">
        <is>
          <t>Kamnucha sutong</t>
        </is>
      </c>
      <c r="C6" s="64" t="inlineStr">
        <is>
          <t>Male</t>
        </is>
      </c>
      <c r="D6" s="87" t="inlineStr">
        <is>
          <t>2021</t>
        </is>
      </c>
      <c r="E6" s="88" t="inlineStr">
        <is>
          <t>9864415157</t>
        </is>
      </c>
      <c r="F6" s="89" t="inlineStr">
        <is>
          <t>kamnuchasutong@gmail.com</t>
        </is>
      </c>
      <c r="G6" s="107" t="inlineStr">
        <is>
          <t>Studying</t>
        </is>
      </c>
      <c r="H6" s="91" t="inlineStr">
        <is>
          <t>BE Civil Engg</t>
        </is>
      </c>
      <c r="I6" s="92" t="inlineStr"/>
      <c r="J6" s="93" t="inlineStr"/>
      <c r="K6" s="93" t="inlineStr"/>
      <c r="L6" s="93" t="inlineStr">
        <is>
          <t>No Income</t>
        </is>
      </c>
      <c r="M6" s="94" t="inlineStr">
        <is>
          <t>Continue studying</t>
        </is>
      </c>
      <c r="N6" s="95" t="n">
        <v>110000</v>
      </c>
      <c r="O6" s="95" t="n">
        <v>0</v>
      </c>
      <c r="P6" s="95" t="n">
        <v>9000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B-100065</t>
        </is>
      </c>
      <c r="B7" s="65" t="inlineStr">
        <is>
          <t>Devayani S</t>
        </is>
      </c>
      <c r="C7" s="105" t="inlineStr">
        <is>
          <t>Female</t>
        </is>
      </c>
      <c r="D7" s="87" t="inlineStr">
        <is>
          <t>2011</t>
        </is>
      </c>
      <c r="E7" s="88" t="inlineStr">
        <is>
          <t>8105576421</t>
        </is>
      </c>
      <c r="F7" s="89" t="inlineStr">
        <is>
          <t>devayani707@gmail.com</t>
        </is>
      </c>
      <c r="G7" s="109" t="inlineStr">
        <is>
          <t>Working</t>
        </is>
      </c>
      <c r="H7" s="91" t="inlineStr"/>
      <c r="I7" s="92" t="inlineStr"/>
      <c r="J7" s="93" t="inlineStr"/>
      <c r="K7" s="93" t="inlineStr">
        <is>
          <t>Education or Training</t>
        </is>
      </c>
      <c r="L7" s="93" t="inlineStr">
        <is>
          <t>₹20,000 – ₹35,000</t>
        </is>
      </c>
      <c r="M7" s="94" t="inlineStr">
        <is>
          <t>Job change or transition</t>
        </is>
      </c>
      <c r="N7" s="95" t="n">
        <v>0</v>
      </c>
      <c r="O7" s="95" t="n">
        <v>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B-100062</t>
        </is>
      </c>
      <c r="B8" s="65" t="inlineStr">
        <is>
          <t>Monica Y</t>
        </is>
      </c>
      <c r="C8" s="105" t="inlineStr">
        <is>
          <t>Female</t>
        </is>
      </c>
      <c r="D8" s="87" t="inlineStr">
        <is>
          <t>2012</t>
        </is>
      </c>
      <c r="E8" s="88" t="inlineStr">
        <is>
          <t>8884582467</t>
        </is>
      </c>
      <c r="F8" s="89" t="inlineStr">
        <is>
          <t>monicayesuviji123@gmail.com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NGO or Social sector</t>
        </is>
      </c>
      <c r="L8" s="93" t="inlineStr">
        <is>
          <t>₹20,000 – ₹35,000</t>
        </is>
      </c>
      <c r="M8" s="94" t="inlineStr">
        <is>
          <t>Continue working</t>
        </is>
      </c>
      <c r="N8" s="95" t="n">
        <v>0</v>
      </c>
      <c r="O8" s="95" t="n">
        <v>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B-100074</t>
        </is>
      </c>
      <c r="B9" s="65" t="inlineStr">
        <is>
          <t>Nisha M</t>
        </is>
      </c>
      <c r="C9" s="105" t="inlineStr">
        <is>
          <t>Female</t>
        </is>
      </c>
      <c r="D9" s="87" t="inlineStr">
        <is>
          <t>2012</t>
        </is>
      </c>
      <c r="E9" s="88" t="inlineStr">
        <is>
          <t>9535082451</t>
        </is>
      </c>
      <c r="F9" s="89" t="inlineStr">
        <is>
          <t>mnisha1607@gmail.com</t>
        </is>
      </c>
      <c r="G9" s="107" t="inlineStr">
        <is>
          <t>Studying</t>
        </is>
      </c>
      <c r="H9" s="91" t="inlineStr">
        <is>
          <t>BPT 4th Year</t>
        </is>
      </c>
      <c r="I9" s="92" t="inlineStr">
        <is>
          <t>4th Year</t>
        </is>
      </c>
      <c r="J9" s="93" t="inlineStr"/>
      <c r="K9" s="93" t="inlineStr"/>
      <c r="L9" s="93" t="inlineStr">
        <is>
          <t>No Income</t>
        </is>
      </c>
      <c r="M9" s="94" t="inlineStr">
        <is>
          <t>Continue studying</t>
        </is>
      </c>
      <c r="N9" s="95" t="n">
        <v>70000</v>
      </c>
      <c r="O9" s="95" t="n">
        <v>21000</v>
      </c>
      <c r="P9" s="95" t="n">
        <v>3600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B-100078</t>
        </is>
      </c>
      <c r="B10" s="65" t="inlineStr">
        <is>
          <t>Pavithra.O</t>
        </is>
      </c>
      <c r="C10" s="105" t="inlineStr">
        <is>
          <t>Female</t>
        </is>
      </c>
      <c r="D10" s="87" t="inlineStr">
        <is>
          <t>2022</t>
        </is>
      </c>
      <c r="E10" s="88" t="inlineStr">
        <is>
          <t>9113689229</t>
        </is>
      </c>
      <c r="F10" s="89" t="inlineStr">
        <is>
          <t>Opavithra12@gmail.com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Other</t>
        </is>
      </c>
      <c r="L10" s="93" t="inlineStr">
        <is>
          <t>Less than ₹10,000</t>
        </is>
      </c>
      <c r="M10" s="94" t="inlineStr">
        <is>
          <t>Job change or transition</t>
        </is>
      </c>
      <c r="N10" s="95" t="n">
        <v>0</v>
      </c>
      <c r="O10" s="95" t="n">
        <v>36000</v>
      </c>
      <c r="P10" s="95" t="n">
        <v>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B-100071</t>
        </is>
      </c>
      <c r="B11" s="65" t="inlineStr">
        <is>
          <t>Anitha C</t>
        </is>
      </c>
      <c r="C11" s="105" t="inlineStr">
        <is>
          <t>Female</t>
        </is>
      </c>
      <c r="D11" s="87" t="inlineStr">
        <is>
          <t>2013</t>
        </is>
      </c>
      <c r="E11" s="88" t="inlineStr">
        <is>
          <t>7892569791</t>
        </is>
      </c>
      <c r="F11" s="89" t="inlineStr">
        <is>
          <t>honeyanitha646@gmail.com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>
        <is>
          <t>Retail or Sales</t>
        </is>
      </c>
      <c r="L11" s="93" t="inlineStr">
        <is>
          <t>₹10,000 – ₹20,000</t>
        </is>
      </c>
      <c r="M11" s="94" t="inlineStr">
        <is>
          <t>Job change or transition</t>
        </is>
      </c>
      <c r="N11" s="95" t="n">
        <v>0</v>
      </c>
      <c r="O11" s="95" t="n">
        <v>0</v>
      </c>
      <c r="P11" s="95" t="n">
        <v>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B-100007</t>
        </is>
      </c>
      <c r="B12" s="65" t="inlineStr">
        <is>
          <t>Anju Y</t>
        </is>
      </c>
      <c r="C12" s="105" t="inlineStr">
        <is>
          <t>Female</t>
        </is>
      </c>
      <c r="D12" s="87" t="inlineStr">
        <is>
          <t>2017</t>
        </is>
      </c>
      <c r="E12" s="88" t="inlineStr">
        <is>
          <t>9380038428</t>
        </is>
      </c>
      <c r="F12" s="89" t="inlineStr">
        <is>
          <t>anjuy3734@gmail.com</t>
        </is>
      </c>
      <c r="G12" s="106" t="inlineStr">
        <is>
          <t>Studying and working</t>
        </is>
      </c>
      <c r="H12" s="91" t="inlineStr">
        <is>
          <t>BCom 2nd Year</t>
        </is>
      </c>
      <c r="I12" s="92" t="inlineStr">
        <is>
          <t>2nd Year</t>
        </is>
      </c>
      <c r="J12" s="93" t="inlineStr"/>
      <c r="K12" s="93" t="inlineStr">
        <is>
          <t>Healthcare or Care work</t>
        </is>
      </c>
      <c r="L12" s="93" t="inlineStr">
        <is>
          <t>Less than ₹10,000</t>
        </is>
      </c>
      <c r="M12" s="94" t="inlineStr">
        <is>
          <t>Continue studying</t>
        </is>
      </c>
      <c r="N12" s="95" t="n">
        <v>47000</v>
      </c>
      <c r="O12" s="95" t="n">
        <v>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B-100626</t>
        </is>
      </c>
      <c r="B13" s="65" t="inlineStr">
        <is>
          <t>Aishwarya M</t>
        </is>
      </c>
      <c r="C13" s="105" t="inlineStr">
        <is>
          <t>Female</t>
        </is>
      </c>
      <c r="D13" s="87" t="inlineStr">
        <is>
          <t>2020</t>
        </is>
      </c>
      <c r="E13" s="88" t="inlineStr">
        <is>
          <t>8050609083</t>
        </is>
      </c>
      <c r="F13" s="89" t="inlineStr">
        <is>
          <t>Does not have</t>
        </is>
      </c>
      <c r="G13" s="107" t="inlineStr">
        <is>
          <t>Studying</t>
        </is>
      </c>
      <c r="H13" s="91" t="inlineStr">
        <is>
          <t>12th std</t>
        </is>
      </c>
      <c r="I13" s="92" t="inlineStr"/>
      <c r="J13" s="93" t="inlineStr"/>
      <c r="K13" s="93" t="inlineStr"/>
      <c r="L13" s="93" t="inlineStr"/>
      <c r="M13" s="94" t="inlineStr">
        <is>
          <t>Continue studying</t>
        </is>
      </c>
      <c r="N13" s="95" t="n">
        <v>60000</v>
      </c>
      <c r="O13" s="95" t="n">
        <v>63000</v>
      </c>
      <c r="P13" s="95" t="n">
        <v>9000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B-100529</t>
        </is>
      </c>
      <c r="B14" s="65" t="inlineStr">
        <is>
          <t>Chintu.p</t>
        </is>
      </c>
      <c r="C14" s="105" t="inlineStr">
        <is>
          <t>Female</t>
        </is>
      </c>
      <c r="D14" s="87" t="inlineStr">
        <is>
          <t>2023</t>
        </is>
      </c>
      <c r="E14" s="88" t="inlineStr">
        <is>
          <t>9900752264</t>
        </is>
      </c>
      <c r="F14" s="89" t="inlineStr">
        <is>
          <t>143ananyachinnu@gmail.com</t>
        </is>
      </c>
      <c r="G14" s="106" t="inlineStr">
        <is>
          <t>Studying and working</t>
        </is>
      </c>
      <c r="H14" s="91" t="inlineStr">
        <is>
          <t>BCom 2nd Year</t>
        </is>
      </c>
      <c r="I14" s="92" t="inlineStr">
        <is>
          <t>2nd Year</t>
        </is>
      </c>
      <c r="J14" s="93" t="inlineStr"/>
      <c r="K14" s="93" t="inlineStr">
        <is>
          <t>Education or Training</t>
        </is>
      </c>
      <c r="L14" s="93" t="inlineStr">
        <is>
          <t>Less than ₹10,000</t>
        </is>
      </c>
      <c r="M14" s="94" t="inlineStr">
        <is>
          <t>Continue studying</t>
        </is>
      </c>
      <c r="N14" s="95" t="n">
        <v>42000</v>
      </c>
      <c r="O14" s="95" t="n">
        <v>63000</v>
      </c>
      <c r="P14" s="95" t="n">
        <v>9000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B-100077</t>
        </is>
      </c>
      <c r="B15" s="65" t="inlineStr">
        <is>
          <t>Esther A</t>
        </is>
      </c>
      <c r="C15" s="105" t="inlineStr">
        <is>
          <t>Female</t>
        </is>
      </c>
      <c r="D15" s="87" t="inlineStr">
        <is>
          <t>2014</t>
        </is>
      </c>
      <c r="E15" s="88" t="inlineStr">
        <is>
          <t>9108928616</t>
        </is>
      </c>
      <c r="F15" s="89" t="inlineStr">
        <is>
          <t>estherjenny12@gmail.com</t>
        </is>
      </c>
      <c r="G15" s="109" t="inlineStr">
        <is>
          <t>Working</t>
        </is>
      </c>
      <c r="H15" s="91" t="inlineStr"/>
      <c r="I15" s="92" t="inlineStr"/>
      <c r="J15" s="93" t="inlineStr"/>
      <c r="K15" s="93" t="inlineStr">
        <is>
          <t>Education or Training</t>
        </is>
      </c>
      <c r="L15" s="93" t="inlineStr">
        <is>
          <t>₹10,000 – ₹20,000</t>
        </is>
      </c>
      <c r="M15" s="94" t="inlineStr">
        <is>
          <t>Continue working</t>
        </is>
      </c>
      <c r="N15" s="95" t="n">
        <v>0</v>
      </c>
      <c r="O15" s="95" t="n">
        <v>0</v>
      </c>
      <c r="P15" s="95" t="n">
        <v>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B-100076</t>
        </is>
      </c>
      <c r="B16" s="65" t="inlineStr">
        <is>
          <t>Durgi N.</t>
        </is>
      </c>
      <c r="C16" s="105" t="inlineStr">
        <is>
          <t>Female</t>
        </is>
      </c>
      <c r="D16" s="87" t="inlineStr">
        <is>
          <t>2022</t>
        </is>
      </c>
      <c r="E16" s="88" t="inlineStr">
        <is>
          <t>7349239408</t>
        </is>
      </c>
      <c r="F16" s="89" t="inlineStr">
        <is>
          <t>durgindurgin78@gmail.com</t>
        </is>
      </c>
      <c r="G16" s="109" t="inlineStr">
        <is>
          <t>Working</t>
        </is>
      </c>
      <c r="H16" s="91" t="inlineStr"/>
      <c r="I16" s="92" t="inlineStr"/>
      <c r="J16" s="93" t="inlineStr"/>
      <c r="K16" s="93" t="inlineStr">
        <is>
          <t>Retail or Sales</t>
        </is>
      </c>
      <c r="L16" s="93" t="inlineStr">
        <is>
          <t>Less than ₹10,000</t>
        </is>
      </c>
      <c r="M16" s="94" t="inlineStr">
        <is>
          <t>Job change or transition</t>
        </is>
      </c>
      <c r="N16" s="95" t="n">
        <v>2000</v>
      </c>
      <c r="O16" s="95" t="n">
        <v>27000</v>
      </c>
      <c r="P16" s="95" t="n">
        <v>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B-100066</t>
        </is>
      </c>
      <c r="B17" s="65" t="inlineStr">
        <is>
          <t>Bala Mary A</t>
        </is>
      </c>
      <c r="C17" s="105" t="inlineStr">
        <is>
          <t>Female</t>
        </is>
      </c>
      <c r="D17" s="87" t="inlineStr">
        <is>
          <t>2010</t>
        </is>
      </c>
      <c r="E17" s="88" t="inlineStr">
        <is>
          <t>7348854792</t>
        </is>
      </c>
      <c r="F17" s="89" t="inlineStr">
        <is>
          <t>balamarystephan97@gmail.com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IT or Technology</t>
        </is>
      </c>
      <c r="L17" s="93" t="inlineStr">
        <is>
          <t>More than ₹35,000</t>
        </is>
      </c>
      <c r="M17" s="94" t="inlineStr">
        <is>
          <t>Job change or transition</t>
        </is>
      </c>
      <c r="N17" s="95" t="n">
        <v>0</v>
      </c>
      <c r="O17" s="95" t="n">
        <v>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B-100088</t>
        </is>
      </c>
      <c r="B18" s="65" t="inlineStr">
        <is>
          <t>Keerthana M</t>
        </is>
      </c>
      <c r="C18" s="105" t="inlineStr">
        <is>
          <t>Female</t>
        </is>
      </c>
      <c r="D18" s="87" t="inlineStr">
        <is>
          <t>2023</t>
        </is>
      </c>
      <c r="E18" s="88" t="inlineStr">
        <is>
          <t>6364756435</t>
        </is>
      </c>
      <c r="F18" s="89" t="inlineStr">
        <is>
          <t>keerthimarleen@gmail.com</t>
        </is>
      </c>
      <c r="G18" s="107" t="inlineStr">
        <is>
          <t>Studying</t>
        </is>
      </c>
      <c r="H18" s="91" t="inlineStr">
        <is>
          <t>2nd Year DTT</t>
        </is>
      </c>
      <c r="I18" s="92" t="inlineStr">
        <is>
          <t>2nd Year</t>
        </is>
      </c>
      <c r="J18" s="93" t="inlineStr"/>
      <c r="K18" s="93" t="inlineStr"/>
      <c r="L18" s="93" t="inlineStr"/>
      <c r="M18" s="94" t="inlineStr">
        <is>
          <t>Continue working</t>
        </is>
      </c>
      <c r="N18" s="95" t="n">
        <v>30000</v>
      </c>
      <c r="O18" s="95" t="n">
        <v>22500</v>
      </c>
      <c r="P18" s="95" t="n">
        <v>3000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B-100079</t>
        </is>
      </c>
      <c r="B19" s="65" t="inlineStr">
        <is>
          <t>Shruthi</t>
        </is>
      </c>
      <c r="C19" s="105" t="inlineStr">
        <is>
          <t>Female</t>
        </is>
      </c>
      <c r="D19" s="87" t="inlineStr">
        <is>
          <t>2022</t>
        </is>
      </c>
      <c r="E19" s="88" t="inlineStr">
        <is>
          <t>9380341776</t>
        </is>
      </c>
      <c r="F19" s="89" t="inlineStr">
        <is>
          <t>shruthi.05052003@gmail.com</t>
        </is>
      </c>
      <c r="G19" s="109" t="inlineStr">
        <is>
          <t>Working</t>
        </is>
      </c>
      <c r="H19" s="91" t="inlineStr"/>
      <c r="I19" s="92" t="inlineStr"/>
      <c r="J19" s="93" t="inlineStr"/>
      <c r="K19" s="93" t="inlineStr">
        <is>
          <t>Education or Training</t>
        </is>
      </c>
      <c r="L19" s="93" t="inlineStr">
        <is>
          <t>₹20,000 – ₹35,000</t>
        </is>
      </c>
      <c r="M19" s="94" t="inlineStr">
        <is>
          <t>Continue working</t>
        </is>
      </c>
      <c r="N19" s="95" t="n">
        <v>0</v>
      </c>
      <c r="O19" s="95" t="n">
        <v>0</v>
      </c>
      <c r="P19" s="95" t="n">
        <v>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B-100096</t>
        </is>
      </c>
      <c r="B20" s="65" t="inlineStr">
        <is>
          <t>Rosey</t>
        </is>
      </c>
      <c r="C20" s="105" t="inlineStr">
        <is>
          <t>Female</t>
        </is>
      </c>
      <c r="D20" s="87" t="inlineStr">
        <is>
          <t>2022</t>
        </is>
      </c>
      <c r="E20" s="88" t="inlineStr">
        <is>
          <t>8105562687</t>
        </is>
      </c>
      <c r="F20" s="89" t="inlineStr">
        <is>
          <t>roseyn0509@gmail.com</t>
        </is>
      </c>
      <c r="G20" s="106" t="inlineStr">
        <is>
          <t>Studying and working</t>
        </is>
      </c>
      <c r="H20" s="91" t="inlineStr">
        <is>
          <t>BCom, 3rd year</t>
        </is>
      </c>
      <c r="I20" s="92" t="inlineStr">
        <is>
          <t>3rd year</t>
        </is>
      </c>
      <c r="J20" s="93" t="inlineStr"/>
      <c r="K20" s="93" t="inlineStr">
        <is>
          <t>Hospitality (hotel, restaurant, catering)</t>
        </is>
      </c>
      <c r="L20" s="93" t="inlineStr">
        <is>
          <t>Less than ₹10,000</t>
        </is>
      </c>
      <c r="M20" s="94" t="inlineStr">
        <is>
          <t>Complete course and transition to work</t>
        </is>
      </c>
      <c r="N20" s="95" t="n">
        <v>3000</v>
      </c>
      <c r="O20" s="95" t="n">
        <v>22500</v>
      </c>
      <c r="P20" s="95" t="n">
        <v>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B-100080</t>
        </is>
      </c>
      <c r="B21" s="65" t="inlineStr">
        <is>
          <t>Sneha Charlet</t>
        </is>
      </c>
      <c r="C21" s="105" t="inlineStr">
        <is>
          <t>Female</t>
        </is>
      </c>
      <c r="D21" s="87" t="inlineStr">
        <is>
          <t>2023</t>
        </is>
      </c>
      <c r="E21" s="88" t="inlineStr">
        <is>
          <t>9916459509</t>
        </is>
      </c>
      <c r="F21" s="89" t="inlineStr">
        <is>
          <t>Snehacharles30@gmail.com</t>
        </is>
      </c>
      <c r="G21" s="107" t="inlineStr">
        <is>
          <t>Studying</t>
        </is>
      </c>
      <c r="H21" s="91" t="inlineStr">
        <is>
          <t>BCom 1st Year</t>
        </is>
      </c>
      <c r="I21" s="92" t="inlineStr">
        <is>
          <t>1st Year</t>
        </is>
      </c>
      <c r="J21" s="93" t="inlineStr"/>
      <c r="K21" s="93" t="inlineStr"/>
      <c r="L21" s="93" t="inlineStr"/>
      <c r="M21" s="94" t="inlineStr">
        <is>
          <t>Continue studying</t>
        </is>
      </c>
      <c r="N21" s="95" t="n">
        <v>7000</v>
      </c>
      <c r="O21" s="95" t="n">
        <v>0</v>
      </c>
      <c r="P21" s="95" t="n">
        <v>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B-100089</t>
        </is>
      </c>
      <c r="B22" s="65" t="inlineStr">
        <is>
          <t>Nadhiya.c</t>
        </is>
      </c>
      <c r="C22" s="105" t="inlineStr">
        <is>
          <t>Female</t>
        </is>
      </c>
      <c r="D22" s="87" t="inlineStr">
        <is>
          <t>2023</t>
        </is>
      </c>
      <c r="E22" s="88" t="inlineStr">
        <is>
          <t>7338051895</t>
        </is>
      </c>
      <c r="F22" s="89" t="inlineStr">
        <is>
          <t>nadhiyanadhiya293@gmail.com</t>
        </is>
      </c>
      <c r="G22" s="106" t="inlineStr">
        <is>
          <t>Studying and working</t>
        </is>
      </c>
      <c r="H22" s="91" t="inlineStr">
        <is>
          <t>BCom 3rd Year</t>
        </is>
      </c>
      <c r="I22" s="92" t="inlineStr">
        <is>
          <t>3rd Year</t>
        </is>
      </c>
      <c r="J22" s="93" t="inlineStr"/>
      <c r="K22" s="93" t="inlineStr">
        <is>
          <t>Education or Training</t>
        </is>
      </c>
      <c r="L22" s="93" t="inlineStr">
        <is>
          <t>Less than ₹10,000</t>
        </is>
      </c>
      <c r="M22" s="94" t="inlineStr">
        <is>
          <t>Complete course and transition to work</t>
        </is>
      </c>
      <c r="N22" s="95" t="n">
        <v>2000</v>
      </c>
      <c r="O22" s="95" t="n">
        <v>22500</v>
      </c>
      <c r="P22" s="95" t="n">
        <v>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B-100090</t>
        </is>
      </c>
      <c r="B23" s="65" t="inlineStr">
        <is>
          <t>Shalini.A</t>
        </is>
      </c>
      <c r="C23" s="105" t="inlineStr">
        <is>
          <t>Female</t>
        </is>
      </c>
      <c r="D23" s="87" t="inlineStr">
        <is>
          <t>2022</t>
        </is>
      </c>
      <c r="E23" s="88" t="inlineStr">
        <is>
          <t>7624861301</t>
        </is>
      </c>
      <c r="F23" s="89" t="inlineStr">
        <is>
          <t>shalinishalinisharon@gmail.com</t>
        </is>
      </c>
      <c r="G23" s="107" t="inlineStr">
        <is>
          <t>Studying</t>
        </is>
      </c>
      <c r="H23" s="91" t="inlineStr">
        <is>
          <t>BCom 3rd Year</t>
        </is>
      </c>
      <c r="I23" s="92" t="inlineStr">
        <is>
          <t>3rd Year</t>
        </is>
      </c>
      <c r="J23" s="93" t="inlineStr"/>
      <c r="K23" s="93" t="inlineStr"/>
      <c r="L23" s="93" t="inlineStr"/>
      <c r="M23" s="94" t="inlineStr">
        <is>
          <t>Complete course and transition to work</t>
        </is>
      </c>
      <c r="N23" s="95" t="n">
        <v>2000</v>
      </c>
      <c r="O23" s="95" t="n">
        <v>0</v>
      </c>
      <c r="P23" s="95" t="n">
        <v>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B-100052</t>
        </is>
      </c>
      <c r="B24" s="65" t="inlineStr">
        <is>
          <t>NORBERT PAUL A</t>
        </is>
      </c>
      <c r="C24" s="64" t="inlineStr">
        <is>
          <t>Male</t>
        </is>
      </c>
      <c r="D24" s="87" t="inlineStr">
        <is>
          <t>2019</t>
        </is>
      </c>
      <c r="E24" s="88" t="inlineStr">
        <is>
          <t>8296147615</t>
        </is>
      </c>
      <c r="F24" s="89" t="inlineStr">
        <is>
          <t>norbertpaul71@gmail.com</t>
        </is>
      </c>
      <c r="G24" s="90" t="inlineStr">
        <is>
          <t>Looking for a job</t>
        </is>
      </c>
      <c r="H24" s="91" t="inlineStr"/>
      <c r="I24" s="92" t="inlineStr"/>
      <c r="J24" s="93" t="inlineStr"/>
      <c r="K24" s="93" t="inlineStr"/>
      <c r="L24" s="93" t="inlineStr"/>
      <c r="M24" s="94" t="inlineStr">
        <is>
          <t>Start working</t>
        </is>
      </c>
      <c r="N24" s="95" t="n">
        <v>0</v>
      </c>
      <c r="O24" s="95" t="n">
        <v>0</v>
      </c>
      <c r="P24" s="95" t="n">
        <v>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B-100616</t>
        </is>
      </c>
      <c r="B25" s="65" t="inlineStr">
        <is>
          <t>Rosario Periyanayagam S</t>
        </is>
      </c>
      <c r="C25" s="64" t="inlineStr">
        <is>
          <t>Male</t>
        </is>
      </c>
      <c r="D25" s="87" t="inlineStr">
        <is>
          <t>2011</t>
        </is>
      </c>
      <c r="E25" s="88" t="inlineStr">
        <is>
          <t>8884060619</t>
        </is>
      </c>
      <c r="F25" s="89" t="inlineStr">
        <is>
          <t>rozario102320@gmail.com</t>
        </is>
      </c>
      <c r="G25" s="109" t="inlineStr">
        <is>
          <t>Working</t>
        </is>
      </c>
      <c r="H25" s="91" t="inlineStr"/>
      <c r="I25" s="92" t="inlineStr"/>
      <c r="J25" s="93" t="inlineStr"/>
      <c r="K25" s="93" t="inlineStr">
        <is>
          <t>IT or Technology</t>
        </is>
      </c>
      <c r="L25" s="93" t="inlineStr">
        <is>
          <t>₹20,000 – ₹35,000</t>
        </is>
      </c>
      <c r="M25" s="94" t="inlineStr">
        <is>
          <t>Continue working</t>
        </is>
      </c>
      <c r="N25" s="95" t="n">
        <v>0</v>
      </c>
      <c r="O25" s="95" t="n">
        <v>0</v>
      </c>
      <c r="P25" s="95" t="n">
        <v>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36" customHeight="1">
      <c r="A26" s="86" t="inlineStr">
        <is>
          <t>B-100063</t>
        </is>
      </c>
      <c r="B26" s="65" t="inlineStr">
        <is>
          <t>Sonia Jyothi</t>
        </is>
      </c>
      <c r="C26" s="105" t="inlineStr">
        <is>
          <t>Female</t>
        </is>
      </c>
      <c r="D26" s="87" t="inlineStr">
        <is>
          <t>2014</t>
        </is>
      </c>
      <c r="E26" s="88" t="inlineStr">
        <is>
          <t>7204342061</t>
        </is>
      </c>
      <c r="F26" s="89" t="inlineStr">
        <is>
          <t>clintonjyo7121997@gmail.com</t>
        </is>
      </c>
      <c r="G26" s="109" t="inlineStr">
        <is>
          <t>Working</t>
        </is>
      </c>
      <c r="H26" s="91" t="inlineStr"/>
      <c r="I26" s="92" t="inlineStr"/>
      <c r="J26" s="93" t="inlineStr"/>
      <c r="K26" s="93" t="inlineStr">
        <is>
          <t>Education or Training</t>
        </is>
      </c>
      <c r="L26" s="93" t="inlineStr">
        <is>
          <t>₹20,000 – ₹35,000</t>
        </is>
      </c>
      <c r="M26" s="94" t="inlineStr">
        <is>
          <t>Continue working</t>
        </is>
      </c>
      <c r="N26" s="95" t="n">
        <v>0</v>
      </c>
      <c r="O26" s="95" t="n">
        <v>0</v>
      </c>
      <c r="P26" s="95" t="n">
        <v>0</v>
      </c>
      <c r="Q26" s="96" t="inlineStr"/>
      <c r="R26" s="97">
        <f>IFERROR(N26+O26+P26,0)</f>
        <v/>
      </c>
      <c r="S26" s="98" t="inlineStr"/>
      <c r="T26" s="98" t="inlineStr"/>
      <c r="U26" s="99" t="inlineStr"/>
      <c r="V26" s="99" t="inlineStr"/>
      <c r="W26" s="64" t="inlineStr"/>
      <c r="X26" s="94" t="inlineStr"/>
      <c r="Y26" s="100">
        <f>COUNTIF('Interaction Log'!A:A,A26)</f>
        <v/>
      </c>
      <c r="Z26" s="101">
        <f>IFERROR(TEXT(MAXIFS('Interaction Log'!D:D,'Interaction Log'!A:A,A26),"dd-mmm-yy"),"")</f>
        <v/>
      </c>
      <c r="AA26" s="102">
        <f>COUNTIFS('SSG Attendance Log'!A:A,A26,'SSG Attendance Log'!H:H,"Yes")</f>
        <v/>
      </c>
      <c r="AB26" s="103">
        <f>COUNTIF('Crisis Log'!A:A,A26)</f>
        <v/>
      </c>
      <c r="AC26" s="104">
        <f>IFERROR(INDEX('Crisis Log'!D:D,MATCH(1,('Crisis Log'!A:A=A26)*('Crisis Log'!H:H&lt;&gt;"Yes"),0)),"")</f>
        <v/>
      </c>
    </row>
    <row r="27" ht="36" customHeight="1">
      <c r="A27" s="86" t="inlineStr">
        <is>
          <t>B-100082</t>
        </is>
      </c>
      <c r="B27" s="65" t="inlineStr">
        <is>
          <t>Ashish Rai</t>
        </is>
      </c>
      <c r="C27" s="64" t="inlineStr">
        <is>
          <t>Male</t>
        </is>
      </c>
      <c r="D27" s="87" t="inlineStr">
        <is>
          <t>2016</t>
        </is>
      </c>
      <c r="E27" s="88" t="inlineStr">
        <is>
          <t>7085733698</t>
        </is>
      </c>
      <c r="F27" s="89" t="inlineStr">
        <is>
          <t>ashishrai0304@gmail.com</t>
        </is>
      </c>
      <c r="G27" s="107" t="inlineStr">
        <is>
          <t>Studying</t>
        </is>
      </c>
      <c r="H27" s="91" t="inlineStr">
        <is>
          <t>Will enrol into MPharma</t>
        </is>
      </c>
      <c r="I27" s="92" t="inlineStr"/>
      <c r="J27" s="93" t="inlineStr"/>
      <c r="K27" s="93" t="inlineStr">
        <is>
          <t>Healthcare or Care work</t>
        </is>
      </c>
      <c r="L27" s="93" t="inlineStr">
        <is>
          <t>No Income</t>
        </is>
      </c>
      <c r="M27" s="94" t="inlineStr">
        <is>
          <t>Continue studying</t>
        </is>
      </c>
      <c r="N27" s="95" t="n">
        <v>57200</v>
      </c>
      <c r="O27" s="95" t="n">
        <v>66000</v>
      </c>
      <c r="P27" s="95" t="n">
        <v>18000</v>
      </c>
      <c r="Q27" s="96" t="inlineStr"/>
      <c r="R27" s="97">
        <f>IFERROR(N27+O27+P27,0)</f>
        <v/>
      </c>
      <c r="S27" s="98" t="inlineStr"/>
      <c r="T27" s="98" t="inlineStr"/>
      <c r="U27" s="99" t="inlineStr"/>
      <c r="V27" s="99" t="inlineStr"/>
      <c r="W27" s="64" t="inlineStr"/>
      <c r="X27" s="94" t="inlineStr"/>
      <c r="Y27" s="100">
        <f>COUNTIF('Interaction Log'!A:A,A27)</f>
        <v/>
      </c>
      <c r="Z27" s="101">
        <f>IFERROR(TEXT(MAXIFS('Interaction Log'!D:D,'Interaction Log'!A:A,A27),"dd-mmm-yy"),"")</f>
        <v/>
      </c>
      <c r="AA27" s="102">
        <f>COUNTIFS('SSG Attendance Log'!A:A,A27,'SSG Attendance Log'!H:H,"Yes")</f>
        <v/>
      </c>
      <c r="AB27" s="103">
        <f>COUNTIF('Crisis Log'!A:A,A27)</f>
        <v/>
      </c>
      <c r="AC27" s="104">
        <f>IFERROR(INDEX('Crisis Log'!D:D,MATCH(1,('Crisis Log'!A:A=A27)*('Crisis Log'!H:H&lt;&gt;"Yes"),0)),"")</f>
        <v/>
      </c>
    </row>
    <row r="28" ht="36" customHeight="1">
      <c r="A28" s="86" t="inlineStr">
        <is>
          <t>B-100092</t>
        </is>
      </c>
      <c r="B28" s="65" t="inlineStr">
        <is>
          <t>MEBANKER RYNTAHIANG</t>
        </is>
      </c>
      <c r="C28" s="64" t="inlineStr">
        <is>
          <t>Male</t>
        </is>
      </c>
      <c r="D28" s="87" t="inlineStr">
        <is>
          <t>2021</t>
        </is>
      </c>
      <c r="E28" s="88" t="inlineStr">
        <is>
          <t>6909257770</t>
        </is>
      </c>
      <c r="F28" s="89" t="inlineStr">
        <is>
          <t>mebankerryntathiang690@gmail.com</t>
        </is>
      </c>
      <c r="G28" s="107" t="inlineStr">
        <is>
          <t>Studying</t>
        </is>
      </c>
      <c r="H28" s="91" t="inlineStr">
        <is>
          <t>BE in Aeronautical Engineering final year</t>
        </is>
      </c>
      <c r="I28" s="92" t="inlineStr"/>
      <c r="J28" s="93" t="inlineStr"/>
      <c r="K28" s="93" t="inlineStr">
        <is>
          <t>IT or Technology</t>
        </is>
      </c>
      <c r="L28" s="93" t="inlineStr">
        <is>
          <t>No Income</t>
        </is>
      </c>
      <c r="M28" s="94" t="inlineStr">
        <is>
          <t>Complete course and transition to work</t>
        </is>
      </c>
      <c r="N28" s="95" t="n">
        <v>116724</v>
      </c>
      <c r="O28" s="95" t="n">
        <v>48000</v>
      </c>
      <c r="P28" s="95" t="n">
        <v>9000</v>
      </c>
      <c r="Q28" s="96" t="inlineStr"/>
      <c r="R28" s="97">
        <f>IFERROR(N28+O28+P28,0)</f>
        <v/>
      </c>
      <c r="S28" s="98" t="inlineStr"/>
      <c r="T28" s="98" t="inlineStr"/>
      <c r="U28" s="99" t="inlineStr"/>
      <c r="V28" s="99" t="inlineStr"/>
      <c r="W28" s="64" t="inlineStr"/>
      <c r="X28" s="94" t="inlineStr"/>
      <c r="Y28" s="100">
        <f>COUNTIF('Interaction Log'!A:A,A28)</f>
        <v/>
      </c>
      <c r="Z28" s="101">
        <f>IFERROR(TEXT(MAXIFS('Interaction Log'!D:D,'Interaction Log'!A:A,A28),"dd-mmm-yy"),"")</f>
        <v/>
      </c>
      <c r="AA28" s="102">
        <f>COUNTIFS('SSG Attendance Log'!A:A,A28,'SSG Attendance Log'!H:H,"Yes")</f>
        <v/>
      </c>
      <c r="AB28" s="103">
        <f>COUNTIF('Crisis Log'!A:A,A28)</f>
        <v/>
      </c>
      <c r="AC28" s="104">
        <f>IFERROR(INDEX('Crisis Log'!D:D,MATCH(1,('Crisis Log'!A:A=A28)*('Crisis Log'!H:H&lt;&gt;"Yes"),0)),"")</f>
        <v/>
      </c>
    </row>
    <row r="29" ht="36" customHeight="1">
      <c r="A29" s="86" t="inlineStr">
        <is>
          <t>B-100085</t>
        </is>
      </c>
      <c r="B29" s="65" t="inlineStr">
        <is>
          <t>SHEMBORLANG THONGNI</t>
        </is>
      </c>
      <c r="C29" s="64" t="inlineStr">
        <is>
          <t>Male</t>
        </is>
      </c>
      <c r="D29" s="87" t="inlineStr">
        <is>
          <t>2023</t>
        </is>
      </c>
      <c r="E29" s="88" t="inlineStr">
        <is>
          <t>7005419257</t>
        </is>
      </c>
      <c r="F29" s="89" t="inlineStr">
        <is>
          <t>shemborlangthongni76@gmail.com</t>
        </is>
      </c>
      <c r="G29" s="90" t="inlineStr">
        <is>
          <t>Looking for a job</t>
        </is>
      </c>
      <c r="H29" s="91" t="inlineStr"/>
      <c r="I29" s="92" t="inlineStr"/>
      <c r="J29" s="93" t="inlineStr"/>
      <c r="K29" s="93" t="inlineStr">
        <is>
          <t>IT or Technology</t>
        </is>
      </c>
      <c r="L29" s="93" t="inlineStr">
        <is>
          <t>Less than ₹10,000</t>
        </is>
      </c>
      <c r="M29" s="94" t="inlineStr">
        <is>
          <t>Start working</t>
        </is>
      </c>
      <c r="N29" s="95" t="n">
        <v>0</v>
      </c>
      <c r="O29" s="95" t="n">
        <v>21000</v>
      </c>
      <c r="P29" s="95" t="n">
        <v>4500</v>
      </c>
      <c r="Q29" s="96" t="inlineStr"/>
      <c r="R29" s="97">
        <f>IFERROR(N29+O29+P29,0)</f>
        <v/>
      </c>
      <c r="S29" s="98" t="inlineStr"/>
      <c r="T29" s="98" t="inlineStr"/>
      <c r="U29" s="99" t="inlineStr"/>
      <c r="V29" s="99" t="inlineStr"/>
      <c r="W29" s="64" t="inlineStr"/>
      <c r="X29" s="94" t="inlineStr"/>
      <c r="Y29" s="100">
        <f>COUNTIF('Interaction Log'!A:A,A29)</f>
        <v/>
      </c>
      <c r="Z29" s="101">
        <f>IFERROR(TEXT(MAXIFS('Interaction Log'!D:D,'Interaction Log'!A:A,A29),"dd-mmm-yy"),"")</f>
        <v/>
      </c>
      <c r="AA29" s="102">
        <f>COUNTIFS('SSG Attendance Log'!A:A,A29,'SSG Attendance Log'!H:H,"Yes")</f>
        <v/>
      </c>
      <c r="AB29" s="103">
        <f>COUNTIF('Crisis Log'!A:A,A29)</f>
        <v/>
      </c>
      <c r="AC29" s="104">
        <f>IFERROR(INDEX('Crisis Log'!D:D,MATCH(1,('Crisis Log'!A:A=A29)*('Crisis Log'!H:H&lt;&gt;"Yes"),0)),"")</f>
        <v/>
      </c>
    </row>
    <row r="30" ht="36" customHeight="1">
      <c r="A30" s="86" t="inlineStr">
        <is>
          <t>B-100094</t>
        </is>
      </c>
      <c r="B30" s="65" t="inlineStr">
        <is>
          <t>Sonhi Phawa</t>
        </is>
      </c>
      <c r="C30" s="64" t="inlineStr">
        <is>
          <t>Male</t>
        </is>
      </c>
      <c r="D30" s="87" t="inlineStr">
        <is>
          <t>2015</t>
        </is>
      </c>
      <c r="E30" s="88" t="inlineStr">
        <is>
          <t>7085668347</t>
        </is>
      </c>
      <c r="F30" s="89" t="inlineStr">
        <is>
          <t>sonhiphawa98@gmail.com</t>
        </is>
      </c>
      <c r="G30" s="109" t="inlineStr">
        <is>
          <t>Working</t>
        </is>
      </c>
      <c r="H30" s="91" t="inlineStr"/>
      <c r="I30" s="92" t="inlineStr"/>
      <c r="J30" s="93" t="inlineStr"/>
      <c r="K30" s="93" t="inlineStr">
        <is>
          <t>Healthcare or Care work</t>
        </is>
      </c>
      <c r="L30" s="93" t="inlineStr">
        <is>
          <t>₹10,000 – ₹20,000</t>
        </is>
      </c>
      <c r="M30" s="94" t="inlineStr">
        <is>
          <t>Still exploring</t>
        </is>
      </c>
      <c r="N30" s="95" t="n">
        <v>50000</v>
      </c>
      <c r="O30" s="95" t="n">
        <v>84000</v>
      </c>
      <c r="P30" s="95" t="n">
        <v>18000</v>
      </c>
      <c r="Q30" s="96" t="inlineStr"/>
      <c r="R30" s="97">
        <f>IFERROR(N30+O30+P30,0)</f>
        <v/>
      </c>
      <c r="S30" s="98" t="inlineStr"/>
      <c r="T30" s="98" t="inlineStr"/>
      <c r="U30" s="99" t="inlineStr"/>
      <c r="V30" s="99" t="inlineStr"/>
      <c r="W30" s="64" t="inlineStr"/>
      <c r="X30" s="94" t="inlineStr"/>
      <c r="Y30" s="100">
        <f>COUNTIF('Interaction Log'!A:A,A30)</f>
        <v/>
      </c>
      <c r="Z30" s="101">
        <f>IFERROR(TEXT(MAXIFS('Interaction Log'!D:D,'Interaction Log'!A:A,A30),"dd-mmm-yy"),"")</f>
        <v/>
      </c>
      <c r="AA30" s="102">
        <f>COUNTIFS('SSG Attendance Log'!A:A,A30,'SSG Attendance Log'!H:H,"Yes")</f>
        <v/>
      </c>
      <c r="AB30" s="103">
        <f>COUNTIF('Crisis Log'!A:A,A30)</f>
        <v/>
      </c>
      <c r="AC30" s="104">
        <f>IFERROR(INDEX('Crisis Log'!D:D,MATCH(1,('Crisis Log'!A:A=A30)*('Crisis Log'!H:H&lt;&gt;"Yes"),0)),"")</f>
        <v/>
      </c>
    </row>
    <row r="31" ht="36" customHeight="1">
      <c r="A31" s="86" t="inlineStr">
        <is>
          <t>B-100084</t>
        </is>
      </c>
      <c r="B31" s="65" t="inlineStr">
        <is>
          <t>A Franklin</t>
        </is>
      </c>
      <c r="C31" s="112" t="inlineStr"/>
      <c r="D31" s="87" t="inlineStr"/>
      <c r="E31" s="88" t="inlineStr"/>
      <c r="F31" s="89" t="inlineStr"/>
      <c r="G31" s="107" t="inlineStr">
        <is>
          <t>Studying</t>
        </is>
      </c>
      <c r="H31" s="91" t="inlineStr">
        <is>
          <t>Bcom final semester</t>
        </is>
      </c>
      <c r="I31" s="92" t="inlineStr"/>
      <c r="J31" s="93" t="inlineStr"/>
      <c r="K31" s="93" t="inlineStr">
        <is>
          <t>Other</t>
        </is>
      </c>
      <c r="L31" s="93" t="inlineStr">
        <is>
          <t>Less than ₹10,000</t>
        </is>
      </c>
      <c r="M31" s="94" t="inlineStr">
        <is>
          <t>Complete course and transition to work</t>
        </is>
      </c>
      <c r="N31" s="95" t="n">
        <v>0</v>
      </c>
      <c r="O31" s="95" t="n">
        <v>0</v>
      </c>
      <c r="P31" s="95" t="n">
        <v>0</v>
      </c>
      <c r="Q31" s="96" t="inlineStr"/>
      <c r="R31" s="97">
        <f>IFERROR(N31+O31+P31,0)</f>
        <v/>
      </c>
      <c r="S31" s="98" t="inlineStr"/>
      <c r="T31" s="98" t="inlineStr"/>
      <c r="U31" s="99" t="inlineStr"/>
      <c r="V31" s="99" t="inlineStr"/>
      <c r="W31" s="64" t="inlineStr"/>
      <c r="X31" s="94" t="inlineStr"/>
      <c r="Y31" s="100">
        <f>COUNTIF('Interaction Log'!A:A,A31)</f>
        <v/>
      </c>
      <c r="Z31" s="101">
        <f>IFERROR(TEXT(MAXIFS('Interaction Log'!D:D,'Interaction Log'!A:A,A31),"dd-mmm-yy"),"")</f>
        <v/>
      </c>
      <c r="AA31" s="102">
        <f>COUNTIFS('SSG Attendance Log'!A:A,A31,'SSG Attendance Log'!H:H,"Yes")</f>
        <v/>
      </c>
      <c r="AB31" s="103">
        <f>COUNTIF('Crisis Log'!A:A,A31)</f>
        <v/>
      </c>
      <c r="AC31" s="104">
        <f>IFERROR(INDEX('Crisis Log'!D:D,MATCH(1,('Crisis Log'!A:A=A31)*('Crisis Log'!H:H&lt;&gt;"Yes"),0)),"")</f>
        <v/>
      </c>
    </row>
    <row r="32" ht="36" customHeight="1">
      <c r="A32" s="86" t="inlineStr">
        <is>
          <t>B-100064</t>
        </is>
      </c>
      <c r="B32" s="65" t="inlineStr">
        <is>
          <t>Divya MK</t>
        </is>
      </c>
      <c r="C32" s="105" t="inlineStr">
        <is>
          <t>Female</t>
        </is>
      </c>
      <c r="D32" s="87" t="inlineStr">
        <is>
          <t>2013</t>
        </is>
      </c>
      <c r="E32" s="88" t="inlineStr">
        <is>
          <t>7204538203</t>
        </is>
      </c>
      <c r="F32" s="89" t="inlineStr">
        <is>
          <t>deepadivya166@gmail.com</t>
        </is>
      </c>
      <c r="G32" s="109" t="inlineStr">
        <is>
          <t>Working</t>
        </is>
      </c>
      <c r="H32" s="91" t="inlineStr"/>
      <c r="I32" s="92" t="inlineStr"/>
      <c r="J32" s="93" t="inlineStr"/>
      <c r="K32" s="93" t="inlineStr">
        <is>
          <t>IT or Technology</t>
        </is>
      </c>
      <c r="L32" s="93" t="inlineStr">
        <is>
          <t>More than ₹35,000</t>
        </is>
      </c>
      <c r="M32" s="94" t="inlineStr">
        <is>
          <t>Continue working</t>
        </is>
      </c>
      <c r="N32" s="95" t="n">
        <v>0</v>
      </c>
      <c r="O32" s="95" t="n">
        <v>0</v>
      </c>
      <c r="P32" s="95" t="n">
        <v>0</v>
      </c>
      <c r="Q32" s="96" t="inlineStr"/>
      <c r="R32" s="97">
        <f>IFERROR(N32+O32+P32,0)</f>
        <v/>
      </c>
      <c r="S32" s="98" t="inlineStr"/>
      <c r="T32" s="98" t="inlineStr"/>
      <c r="U32" s="99" t="inlineStr"/>
      <c r="V32" s="99" t="inlineStr"/>
      <c r="W32" s="64" t="inlineStr"/>
      <c r="X32" s="94" t="inlineStr"/>
      <c r="Y32" s="100">
        <f>COUNTIF('Interaction Log'!A:A,A32)</f>
        <v/>
      </c>
      <c r="Z32" s="101">
        <f>IFERROR(TEXT(MAXIFS('Interaction Log'!D:D,'Interaction Log'!A:A,A32),"dd-mmm-yy"),"")</f>
        <v/>
      </c>
      <c r="AA32" s="102">
        <f>COUNTIFS('SSG Attendance Log'!A:A,A32,'SSG Attendance Log'!H:H,"Yes")</f>
        <v/>
      </c>
      <c r="AB32" s="103">
        <f>COUNTIF('Crisis Log'!A:A,A32)</f>
        <v/>
      </c>
      <c r="AC32" s="104">
        <f>IFERROR(INDEX('Crisis Log'!D:D,MATCH(1,('Crisis Log'!A:A=A32)*('Crisis Log'!H:H&lt;&gt;"Yes"),0)),"")</f>
        <v/>
      </c>
    </row>
    <row r="33" ht="36" customHeight="1">
      <c r="A33" s="86" t="inlineStr">
        <is>
          <t>B-100056</t>
        </is>
      </c>
      <c r="B33" s="65" t="inlineStr">
        <is>
          <t>Harshini S</t>
        </is>
      </c>
      <c r="C33" s="105" t="inlineStr">
        <is>
          <t>Female</t>
        </is>
      </c>
      <c r="D33" s="87" t="inlineStr">
        <is>
          <t>2013</t>
        </is>
      </c>
      <c r="E33" s="88" t="inlineStr">
        <is>
          <t>9480138581</t>
        </is>
      </c>
      <c r="F33" s="89" t="inlineStr">
        <is>
          <t>harshinis1608@gmail.com</t>
        </is>
      </c>
      <c r="G33" s="109" t="inlineStr">
        <is>
          <t>Working</t>
        </is>
      </c>
      <c r="H33" s="91" t="inlineStr"/>
      <c r="I33" s="92" t="inlineStr"/>
      <c r="J33" s="93" t="inlineStr"/>
      <c r="K33" s="93" t="inlineStr">
        <is>
          <t>IT or Technology</t>
        </is>
      </c>
      <c r="L33" s="93" t="inlineStr">
        <is>
          <t>More than ₹35,000</t>
        </is>
      </c>
      <c r="M33" s="94" t="inlineStr">
        <is>
          <t>Continue working</t>
        </is>
      </c>
      <c r="N33" s="95" t="n">
        <v>0</v>
      </c>
      <c r="O33" s="95" t="n">
        <v>0</v>
      </c>
      <c r="P33" s="95" t="n">
        <v>0</v>
      </c>
      <c r="Q33" s="96" t="inlineStr"/>
      <c r="R33" s="97">
        <f>IFERROR(N33+O33+P33,0)</f>
        <v/>
      </c>
      <c r="S33" s="98" t="inlineStr"/>
      <c r="T33" s="98" t="inlineStr"/>
      <c r="U33" s="99" t="inlineStr"/>
      <c r="V33" s="99" t="inlineStr"/>
      <c r="W33" s="64" t="inlineStr"/>
      <c r="X33" s="94" t="inlineStr"/>
      <c r="Y33" s="100">
        <f>COUNTIF('Interaction Log'!A:A,A33)</f>
        <v/>
      </c>
      <c r="Z33" s="101">
        <f>IFERROR(TEXT(MAXIFS('Interaction Log'!D:D,'Interaction Log'!A:A,A33),"dd-mmm-yy"),"")</f>
        <v/>
      </c>
      <c r="AA33" s="102">
        <f>COUNTIFS('SSG Attendance Log'!A:A,A33,'SSG Attendance Log'!H:H,"Yes")</f>
        <v/>
      </c>
      <c r="AB33" s="103">
        <f>COUNTIF('Crisis Log'!A:A,A33)</f>
        <v/>
      </c>
      <c r="AC33" s="104">
        <f>IFERROR(INDEX('Crisis Log'!D:D,MATCH(1,('Crisis Log'!A:A=A33)*('Crisis Log'!H:H&lt;&gt;"Yes"),0)),"")</f>
        <v/>
      </c>
    </row>
    <row r="34" ht="36" customHeight="1">
      <c r="A34" s="86" t="inlineStr">
        <is>
          <t>B-100100</t>
        </is>
      </c>
      <c r="B34" s="65" t="inlineStr">
        <is>
          <t>KalavathiT</t>
        </is>
      </c>
      <c r="C34" s="105" t="inlineStr">
        <is>
          <t>Female</t>
        </is>
      </c>
      <c r="D34" s="87" t="inlineStr">
        <is>
          <t>2015</t>
        </is>
      </c>
      <c r="E34" s="88" t="inlineStr">
        <is>
          <t>8296881936</t>
        </is>
      </c>
      <c r="F34" s="89" t="inlineStr">
        <is>
          <t>Kalavathit137@gmail.com</t>
        </is>
      </c>
      <c r="G34" s="109" t="inlineStr">
        <is>
          <t>Working</t>
        </is>
      </c>
      <c r="H34" s="91" t="inlineStr"/>
      <c r="I34" s="92" t="inlineStr"/>
      <c r="J34" s="93" t="inlineStr"/>
      <c r="K34" s="93" t="inlineStr">
        <is>
          <t>IT or Technology</t>
        </is>
      </c>
      <c r="L34" s="93" t="inlineStr">
        <is>
          <t>₹20,000 – ₹35,000</t>
        </is>
      </c>
      <c r="M34" s="94" t="inlineStr">
        <is>
          <t>Job change or transition</t>
        </is>
      </c>
      <c r="N34" s="95" t="n">
        <v>0</v>
      </c>
      <c r="O34" s="95" t="n">
        <v>0</v>
      </c>
      <c r="P34" s="95" t="n">
        <v>0</v>
      </c>
      <c r="Q34" s="96" t="inlineStr"/>
      <c r="R34" s="97">
        <f>IFERROR(N34+O34+P34,0)</f>
        <v/>
      </c>
      <c r="S34" s="98" t="inlineStr"/>
      <c r="T34" s="98" t="inlineStr"/>
      <c r="U34" s="99" t="inlineStr"/>
      <c r="V34" s="99" t="inlineStr"/>
      <c r="W34" s="64" t="inlineStr"/>
      <c r="X34" s="94" t="inlineStr"/>
      <c r="Y34" s="100">
        <f>COUNTIF('Interaction Log'!A:A,A34)</f>
        <v/>
      </c>
      <c r="Z34" s="101">
        <f>IFERROR(TEXT(MAXIFS('Interaction Log'!D:D,'Interaction Log'!A:A,A34),"dd-mmm-yy"),"")</f>
        <v/>
      </c>
      <c r="AA34" s="102">
        <f>COUNTIFS('SSG Attendance Log'!A:A,A34,'SSG Attendance Log'!H:H,"Yes")</f>
        <v/>
      </c>
      <c r="AB34" s="103">
        <f>COUNTIF('Crisis Log'!A:A,A34)</f>
        <v/>
      </c>
      <c r="AC34" s="104">
        <f>IFERROR(INDEX('Crisis Log'!D:D,MATCH(1,('Crisis Log'!A:A=A34)*('Crisis Log'!H:H&lt;&gt;"Yes"),0)),"")</f>
        <v/>
      </c>
    </row>
    <row r="35" ht="36" customHeight="1">
      <c r="A35" s="86" t="inlineStr">
        <is>
          <t>B-100629</t>
        </is>
      </c>
      <c r="B35" s="65" t="inlineStr">
        <is>
          <t>Pavithra D</t>
        </is>
      </c>
      <c r="C35" s="105" t="inlineStr">
        <is>
          <t>Female</t>
        </is>
      </c>
      <c r="D35" s="87" t="inlineStr">
        <is>
          <t>2016</t>
        </is>
      </c>
      <c r="E35" s="88" t="inlineStr">
        <is>
          <t>9844864359</t>
        </is>
      </c>
      <c r="F35" s="89" t="inlineStr">
        <is>
          <t>pavithramb2000@gmail.com</t>
        </is>
      </c>
      <c r="G35" s="109" t="inlineStr">
        <is>
          <t>Working</t>
        </is>
      </c>
      <c r="H35" s="91" t="inlineStr"/>
      <c r="I35" s="92" t="inlineStr"/>
      <c r="J35" s="93" t="inlineStr"/>
      <c r="K35" s="93" t="inlineStr">
        <is>
          <t>Logistics or Delivery</t>
        </is>
      </c>
      <c r="L35" s="93" t="inlineStr">
        <is>
          <t>₹20,000 – ₹35,000</t>
        </is>
      </c>
      <c r="M35" s="94" t="inlineStr">
        <is>
          <t>Job change or transition</t>
        </is>
      </c>
      <c r="N35" s="95" t="n">
        <v>0</v>
      </c>
      <c r="O35" s="95" t="n">
        <v>0</v>
      </c>
      <c r="P35" s="95" t="n">
        <v>0</v>
      </c>
      <c r="Q35" s="96" t="inlineStr"/>
      <c r="R35" s="97">
        <f>IFERROR(N35+O35+P35,0)</f>
        <v/>
      </c>
      <c r="S35" s="98" t="inlineStr"/>
      <c r="T35" s="98" t="inlineStr"/>
      <c r="U35" s="99" t="inlineStr"/>
      <c r="V35" s="99" t="inlineStr"/>
      <c r="W35" s="64" t="inlineStr"/>
      <c r="X35" s="94" t="inlineStr"/>
      <c r="Y35" s="100">
        <f>COUNTIF('Interaction Log'!A:A,A35)</f>
        <v/>
      </c>
      <c r="Z35" s="101">
        <f>IFERROR(TEXT(MAXIFS('Interaction Log'!D:D,'Interaction Log'!A:A,A35),"dd-mmm-yy"),"")</f>
        <v/>
      </c>
      <c r="AA35" s="102">
        <f>COUNTIFS('SSG Attendance Log'!A:A,A35,'SSG Attendance Log'!H:H,"Yes")</f>
        <v/>
      </c>
      <c r="AB35" s="103">
        <f>COUNTIF('Crisis Log'!A:A,A35)</f>
        <v/>
      </c>
      <c r="AC35" s="104">
        <f>IFERROR(INDEX('Crisis Log'!D:D,MATCH(1,('Crisis Log'!A:A=A35)*('Crisis Log'!H:H&lt;&gt;"Yes"),0)),"")</f>
        <v/>
      </c>
    </row>
    <row r="36" ht="36" customHeight="1">
      <c r="A36" s="86" t="inlineStr">
        <is>
          <t>B-100530</t>
        </is>
      </c>
      <c r="B36" s="65" t="inlineStr">
        <is>
          <t>Kulsooma</t>
        </is>
      </c>
      <c r="C36" s="105" t="inlineStr">
        <is>
          <t>Female</t>
        </is>
      </c>
      <c r="D36" s="87" t="inlineStr">
        <is>
          <t>2024</t>
        </is>
      </c>
      <c r="E36" s="88" t="inlineStr">
        <is>
          <t>8899038545</t>
        </is>
      </c>
      <c r="F36" s="89" t="inlineStr">
        <is>
          <t>Syedkulsoom692@gmail.com</t>
        </is>
      </c>
      <c r="G36" s="109" t="inlineStr">
        <is>
          <t>Working</t>
        </is>
      </c>
      <c r="H36" s="91" t="inlineStr"/>
      <c r="I36" s="92" t="inlineStr">
        <is>
          <t>3rd Year</t>
        </is>
      </c>
      <c r="J36" s="93" t="inlineStr"/>
      <c r="K36" s="93" t="inlineStr"/>
      <c r="L36" s="93" t="inlineStr"/>
      <c r="M36" s="94" t="inlineStr">
        <is>
          <t>Continue studying</t>
        </is>
      </c>
      <c r="N36" s="95" t="n">
        <v>0</v>
      </c>
      <c r="O36" s="95" t="n">
        <v>67500</v>
      </c>
      <c r="P36" s="95" t="n">
        <v>9000</v>
      </c>
      <c r="Q36" s="96" t="inlineStr"/>
      <c r="R36" s="97">
        <f>IFERROR(N36+O36+P36,0)</f>
        <v/>
      </c>
      <c r="S36" s="98" t="inlineStr"/>
      <c r="T36" s="98" t="inlineStr"/>
      <c r="U36" s="99" t="inlineStr"/>
      <c r="V36" s="99" t="inlineStr"/>
      <c r="W36" s="64" t="inlineStr"/>
      <c r="X36" s="94" t="inlineStr"/>
      <c r="Y36" s="100">
        <f>COUNTIF('Interaction Log'!A:A,A36)</f>
        <v/>
      </c>
      <c r="Z36" s="101">
        <f>IFERROR(TEXT(MAXIFS('Interaction Log'!D:D,'Interaction Log'!A:A,A36),"dd-mmm-yy"),"")</f>
        <v/>
      </c>
      <c r="AA36" s="102">
        <f>COUNTIFS('SSG Attendance Log'!A:A,A36,'SSG Attendance Log'!H:H,"Yes")</f>
        <v/>
      </c>
      <c r="AB36" s="103">
        <f>COUNTIF('Crisis Log'!A:A,A36)</f>
        <v/>
      </c>
      <c r="AC36" s="104">
        <f>IFERROR(INDEX('Crisis Log'!D:D,MATCH(1,('Crisis Log'!A:A=A36)*('Crisis Log'!H:H&lt;&gt;"Yes"),0)),"")</f>
        <v/>
      </c>
    </row>
    <row r="37" ht="36" customHeight="1">
      <c r="A37" s="86" t="inlineStr">
        <is>
          <t>B-100068</t>
        </is>
      </c>
      <c r="B37" s="65" t="inlineStr">
        <is>
          <t>Radhika.M</t>
        </is>
      </c>
      <c r="C37" s="105" t="inlineStr">
        <is>
          <t>Female</t>
        </is>
      </c>
      <c r="D37" s="87" t="inlineStr">
        <is>
          <t>2016</t>
        </is>
      </c>
      <c r="E37" s="88" t="inlineStr">
        <is>
          <t>8618715628</t>
        </is>
      </c>
      <c r="F37" s="89" t="inlineStr">
        <is>
          <t>Padmamunikrishna01@gmail.com</t>
        </is>
      </c>
      <c r="G37" s="109" t="inlineStr">
        <is>
          <t>Working</t>
        </is>
      </c>
      <c r="H37" s="91" t="inlineStr"/>
      <c r="I37" s="92" t="inlineStr"/>
      <c r="J37" s="93" t="inlineStr"/>
      <c r="K37" s="93" t="inlineStr">
        <is>
          <t>IT or Technology</t>
        </is>
      </c>
      <c r="L37" s="93" t="inlineStr">
        <is>
          <t>₹20,000 – ₹35,000</t>
        </is>
      </c>
      <c r="M37" s="94" t="inlineStr">
        <is>
          <t>Continue working</t>
        </is>
      </c>
      <c r="N37" s="95" t="n">
        <v>0</v>
      </c>
      <c r="O37" s="95" t="n">
        <v>0</v>
      </c>
      <c r="P37" s="95" t="n">
        <v>0</v>
      </c>
      <c r="Q37" s="96" t="inlineStr"/>
      <c r="R37" s="97">
        <f>IFERROR(N37+O37+P37,0)</f>
        <v/>
      </c>
      <c r="S37" s="98" t="inlineStr"/>
      <c r="T37" s="98" t="inlineStr"/>
      <c r="U37" s="99" t="inlineStr"/>
      <c r="V37" s="99" t="inlineStr"/>
      <c r="W37" s="64" t="inlineStr"/>
      <c r="X37" s="94" t="inlineStr"/>
      <c r="Y37" s="100">
        <f>COUNTIF('Interaction Log'!A:A,A37)</f>
        <v/>
      </c>
      <c r="Z37" s="101">
        <f>IFERROR(TEXT(MAXIFS('Interaction Log'!D:D,'Interaction Log'!A:A,A37),"dd-mmm-yy"),"")</f>
        <v/>
      </c>
      <c r="AA37" s="102">
        <f>COUNTIFS('SSG Attendance Log'!A:A,A37,'SSG Attendance Log'!H:H,"Yes")</f>
        <v/>
      </c>
      <c r="AB37" s="103">
        <f>COUNTIF('Crisis Log'!A:A,A37)</f>
        <v/>
      </c>
      <c r="AC37" s="104">
        <f>IFERROR(INDEX('Crisis Log'!D:D,MATCH(1,('Crisis Log'!A:A=A37)*('Crisis Log'!H:H&lt;&gt;"Yes"),0)),"")</f>
        <v/>
      </c>
    </row>
    <row r="38" ht="36" customHeight="1">
      <c r="A38" s="86" t="inlineStr">
        <is>
          <t>B-100072</t>
        </is>
      </c>
      <c r="B38" s="65" t="inlineStr">
        <is>
          <t>Asha N</t>
        </is>
      </c>
      <c r="C38" s="105" t="inlineStr">
        <is>
          <t>Female</t>
        </is>
      </c>
      <c r="D38" s="87" t="inlineStr">
        <is>
          <t>2011</t>
        </is>
      </c>
      <c r="E38" s="88" t="inlineStr">
        <is>
          <t>9008569251</t>
        </is>
      </c>
      <c r="F38" s="89" t="inlineStr">
        <is>
          <t>ashajeni49@gmail.com</t>
        </is>
      </c>
      <c r="G38" s="109" t="inlineStr">
        <is>
          <t>Working</t>
        </is>
      </c>
      <c r="H38" s="91" t="inlineStr"/>
      <c r="I38" s="92" t="inlineStr"/>
      <c r="J38" s="93" t="inlineStr"/>
      <c r="K38" s="93" t="inlineStr">
        <is>
          <t>Education or Training</t>
        </is>
      </c>
      <c r="L38" s="93" t="inlineStr">
        <is>
          <t>₹20,000 – ₹35,000</t>
        </is>
      </c>
      <c r="M38" s="94" t="inlineStr">
        <is>
          <t>Continue working</t>
        </is>
      </c>
      <c r="N38" s="95" t="n">
        <v>0</v>
      </c>
      <c r="O38" s="95" t="n">
        <v>0</v>
      </c>
      <c r="P38" s="95" t="n">
        <v>0</v>
      </c>
      <c r="Q38" s="96" t="inlineStr"/>
      <c r="R38" s="97">
        <f>IFERROR(N38+O38+P38,0)</f>
        <v/>
      </c>
      <c r="S38" s="98" t="inlineStr"/>
      <c r="T38" s="98" t="inlineStr"/>
      <c r="U38" s="99" t="inlineStr"/>
      <c r="V38" s="99" t="inlineStr"/>
      <c r="W38" s="64" t="inlineStr"/>
      <c r="X38" s="94" t="inlineStr"/>
      <c r="Y38" s="100">
        <f>COUNTIF('Interaction Log'!A:A,A38)</f>
        <v/>
      </c>
      <c r="Z38" s="101">
        <f>IFERROR(TEXT(MAXIFS('Interaction Log'!D:D,'Interaction Log'!A:A,A38),"dd-mmm-yy"),"")</f>
        <v/>
      </c>
      <c r="AA38" s="102">
        <f>COUNTIFS('SSG Attendance Log'!A:A,A38,'SSG Attendance Log'!H:H,"Yes")</f>
        <v/>
      </c>
      <c r="AB38" s="103">
        <f>COUNTIF('Crisis Log'!A:A,A38)</f>
        <v/>
      </c>
      <c r="AC38" s="104">
        <f>IFERROR(INDEX('Crisis Log'!D:D,MATCH(1,('Crisis Log'!A:A=A38)*('Crisis Log'!H:H&lt;&gt;"Yes"),0)),"")</f>
        <v/>
      </c>
    </row>
    <row r="39" ht="36" customHeight="1">
      <c r="A39" s="86" t="inlineStr">
        <is>
          <t>B-100087</t>
        </is>
      </c>
      <c r="B39" s="65" t="inlineStr">
        <is>
          <t>Sarguna Charlette</t>
        </is>
      </c>
      <c r="C39" s="105" t="inlineStr">
        <is>
          <t>Female</t>
        </is>
      </c>
      <c r="D39" s="87" t="inlineStr">
        <is>
          <t>2023</t>
        </is>
      </c>
      <c r="E39" s="88" t="inlineStr">
        <is>
          <t>8088480989</t>
        </is>
      </c>
      <c r="F39" s="89" t="inlineStr">
        <is>
          <t>sargunacharlette@gmail.com</t>
        </is>
      </c>
      <c r="G39" s="107" t="inlineStr">
        <is>
          <t>Studying</t>
        </is>
      </c>
      <c r="H39" s="91" t="inlineStr">
        <is>
          <t>BCom 3rd Year</t>
        </is>
      </c>
      <c r="I39" s="92" t="inlineStr">
        <is>
          <t>3rd Year</t>
        </is>
      </c>
      <c r="J39" s="93" t="inlineStr"/>
      <c r="K39" s="93" t="inlineStr"/>
      <c r="L39" s="93" t="inlineStr"/>
      <c r="M39" s="94" t="inlineStr">
        <is>
          <t>Start working</t>
        </is>
      </c>
      <c r="N39" s="95" t="n">
        <v>2000</v>
      </c>
      <c r="O39" s="95" t="n">
        <v>19500</v>
      </c>
      <c r="P39" s="95" t="n">
        <v>3000</v>
      </c>
      <c r="Q39" s="96" t="inlineStr"/>
      <c r="R39" s="97">
        <f>IFERROR(N39+O39+P39,0)</f>
        <v/>
      </c>
      <c r="S39" s="98" t="inlineStr"/>
      <c r="T39" s="98" t="inlineStr"/>
      <c r="U39" s="99" t="inlineStr"/>
      <c r="V39" s="99" t="inlineStr"/>
      <c r="W39" s="64" t="inlineStr"/>
      <c r="X39" s="94" t="inlineStr"/>
      <c r="Y39" s="100">
        <f>COUNTIF('Interaction Log'!A:A,A39)</f>
        <v/>
      </c>
      <c r="Z39" s="101">
        <f>IFERROR(TEXT(MAXIFS('Interaction Log'!D:D,'Interaction Log'!A:A,A39),"dd-mmm-yy"),"")</f>
        <v/>
      </c>
      <c r="AA39" s="102">
        <f>COUNTIFS('SSG Attendance Log'!A:A,A39,'SSG Attendance Log'!H:H,"Yes")</f>
        <v/>
      </c>
      <c r="AB39" s="103">
        <f>COUNTIF('Crisis Log'!A:A,A39)</f>
        <v/>
      </c>
      <c r="AC39" s="104">
        <f>IFERROR(INDEX('Crisis Log'!D:D,MATCH(1,('Crisis Log'!A:A=A39)*('Crisis Log'!H:H&lt;&gt;"Yes"),0)),"")</f>
        <v/>
      </c>
    </row>
    <row r="40" ht="36" customHeight="1">
      <c r="A40" s="86" t="inlineStr">
        <is>
          <t>B-100061</t>
        </is>
      </c>
      <c r="B40" s="65" t="inlineStr">
        <is>
          <t>Meena</t>
        </is>
      </c>
      <c r="C40" s="105" t="inlineStr">
        <is>
          <t>Female</t>
        </is>
      </c>
      <c r="D40" s="87" t="inlineStr">
        <is>
          <t>2013</t>
        </is>
      </c>
      <c r="E40" s="88" t="inlineStr">
        <is>
          <t>8971280959</t>
        </is>
      </c>
      <c r="F40" s="89" t="inlineStr">
        <is>
          <t>Meenanarsingh1998@gamil.com</t>
        </is>
      </c>
      <c r="G40" s="108" t="inlineStr">
        <is>
          <t>Not engaged</t>
        </is>
      </c>
      <c r="H40" s="91" t="inlineStr"/>
      <c r="I40" s="92" t="inlineStr"/>
      <c r="J40" s="93" t="inlineStr"/>
      <c r="K40" s="93" t="inlineStr"/>
      <c r="L40" s="93" t="inlineStr"/>
      <c r="M40" s="94" t="inlineStr">
        <is>
          <t>Still exploring</t>
        </is>
      </c>
      <c r="N40" s="95" t="n">
        <v>0</v>
      </c>
      <c r="O40" s="95" t="n">
        <v>0</v>
      </c>
      <c r="P40" s="95" t="n">
        <v>0</v>
      </c>
      <c r="Q40" s="96" t="inlineStr"/>
      <c r="R40" s="97">
        <f>IFERROR(N40+O40+P40,0)</f>
        <v/>
      </c>
      <c r="S40" s="98" t="inlineStr"/>
      <c r="T40" s="98" t="inlineStr"/>
      <c r="U40" s="99" t="inlineStr"/>
      <c r="V40" s="99" t="inlineStr"/>
      <c r="W40" s="64" t="inlineStr"/>
      <c r="X40" s="94" t="inlineStr"/>
      <c r="Y40" s="100">
        <f>COUNTIF('Interaction Log'!A:A,A40)</f>
        <v/>
      </c>
      <c r="Z40" s="101">
        <f>IFERROR(TEXT(MAXIFS('Interaction Log'!D:D,'Interaction Log'!A:A,A40),"dd-mmm-yy"),"")</f>
        <v/>
      </c>
      <c r="AA40" s="102">
        <f>COUNTIFS('SSG Attendance Log'!A:A,A40,'SSG Attendance Log'!H:H,"Yes")</f>
        <v/>
      </c>
      <c r="AB40" s="103">
        <f>COUNTIF('Crisis Log'!A:A,A40)</f>
        <v/>
      </c>
      <c r="AC40" s="104">
        <f>IFERROR(INDEX('Crisis Log'!D:D,MATCH(1,('Crisis Log'!A:A=A40)*('Crisis Log'!H:H&lt;&gt;"Yes"),0)),"")</f>
        <v/>
      </c>
    </row>
    <row r="41" ht="36" customHeight="1">
      <c r="A41" s="86" t="inlineStr">
        <is>
          <t>B-100555</t>
        </is>
      </c>
      <c r="B41" s="65" t="inlineStr">
        <is>
          <t>Selvi</t>
        </is>
      </c>
      <c r="C41" s="64" t="inlineStr">
        <is>
          <t>Male</t>
        </is>
      </c>
      <c r="D41" s="87" t="inlineStr">
        <is>
          <t>2024</t>
        </is>
      </c>
      <c r="E41" s="88" t="inlineStr">
        <is>
          <t>9037530049</t>
        </is>
      </c>
      <c r="F41" s="89" t="inlineStr">
        <is>
          <t>Seraphinselvy@gmail.com</t>
        </is>
      </c>
      <c r="G41" s="107" t="inlineStr">
        <is>
          <t>Studying</t>
        </is>
      </c>
      <c r="H41" s="91" t="inlineStr">
        <is>
          <t>BSc Nursing 2nd year</t>
        </is>
      </c>
      <c r="I41" s="92" t="inlineStr">
        <is>
          <t>2nd year</t>
        </is>
      </c>
      <c r="J41" s="93" t="inlineStr"/>
      <c r="K41" s="93" t="inlineStr"/>
      <c r="L41" s="93" t="inlineStr"/>
      <c r="M41" s="94" t="inlineStr">
        <is>
          <t>Continue studying</t>
        </is>
      </c>
      <c r="N41" s="95" t="n">
        <v>75000</v>
      </c>
      <c r="O41" s="95" t="n">
        <v>18900</v>
      </c>
      <c r="P41" s="95" t="n">
        <v>9000</v>
      </c>
      <c r="Q41" s="96" t="inlineStr"/>
      <c r="R41" s="97">
        <f>IFERROR(N41+O41+P41,0)</f>
        <v/>
      </c>
      <c r="S41" s="98" t="inlineStr"/>
      <c r="T41" s="98" t="inlineStr"/>
      <c r="U41" s="99" t="inlineStr"/>
      <c r="V41" s="99" t="inlineStr"/>
      <c r="W41" s="64" t="inlineStr"/>
      <c r="X41" s="94" t="inlineStr"/>
      <c r="Y41" s="100">
        <f>COUNTIF('Interaction Log'!A:A,A41)</f>
        <v/>
      </c>
      <c r="Z41" s="101">
        <f>IFERROR(TEXT(MAXIFS('Interaction Log'!D:D,'Interaction Log'!A:A,A41),"dd-mmm-yy"),"")</f>
        <v/>
      </c>
      <c r="AA41" s="102">
        <f>COUNTIFS('SSG Attendance Log'!A:A,A41,'SSG Attendance Log'!H:H,"Yes")</f>
        <v/>
      </c>
      <c r="AB41" s="103">
        <f>COUNTIF('Crisis Log'!A:A,A41)</f>
        <v/>
      </c>
      <c r="AC41" s="104">
        <f>IFERROR(INDEX('Crisis Log'!D:D,MATCH(1,('Crisis Log'!A:A=A41)*('Crisis Log'!H:H&lt;&gt;"Yes"),0)),"")</f>
        <v/>
      </c>
    </row>
    <row r="42" ht="36" customHeight="1">
      <c r="A42" s="86" t="inlineStr">
        <is>
          <t>B-100058</t>
        </is>
      </c>
      <c r="B42" s="65" t="inlineStr">
        <is>
          <t>Lise Helan P</t>
        </is>
      </c>
      <c r="C42" s="105" t="inlineStr">
        <is>
          <t>Female</t>
        </is>
      </c>
      <c r="D42" s="87" t="inlineStr">
        <is>
          <t>2024</t>
        </is>
      </c>
      <c r="E42" s="88" t="inlineStr">
        <is>
          <t>8122437096</t>
        </is>
      </c>
      <c r="F42" s="89" t="inlineStr">
        <is>
          <t>Johnwesline14@gmail.com</t>
        </is>
      </c>
      <c r="G42" s="109" t="inlineStr">
        <is>
          <t>Working</t>
        </is>
      </c>
      <c r="H42" s="91" t="inlineStr"/>
      <c r="I42" s="92" t="inlineStr"/>
      <c r="J42" s="93" t="inlineStr"/>
      <c r="K42" s="93" t="inlineStr">
        <is>
          <t>IT or Technology</t>
        </is>
      </c>
      <c r="L42" s="93" t="inlineStr">
        <is>
          <t>₹10,000 – ₹20,000</t>
        </is>
      </c>
      <c r="M42" s="94" t="inlineStr">
        <is>
          <t>Job change or transition</t>
        </is>
      </c>
      <c r="N42" s="95" t="n">
        <v>0</v>
      </c>
      <c r="O42" s="95" t="n">
        <v>0</v>
      </c>
      <c r="P42" s="95" t="n">
        <v>0</v>
      </c>
      <c r="Q42" s="96" t="inlineStr"/>
      <c r="R42" s="97">
        <f>IFERROR(N42+O42+P42,0)</f>
        <v/>
      </c>
      <c r="S42" s="98" t="inlineStr"/>
      <c r="T42" s="98" t="inlineStr"/>
      <c r="U42" s="99" t="inlineStr"/>
      <c r="V42" s="99" t="inlineStr"/>
      <c r="W42" s="64" t="inlineStr"/>
      <c r="X42" s="94" t="inlineStr"/>
      <c r="Y42" s="100">
        <f>COUNTIF('Interaction Log'!A:A,A42)</f>
        <v/>
      </c>
      <c r="Z42" s="101">
        <f>IFERROR(TEXT(MAXIFS('Interaction Log'!D:D,'Interaction Log'!A:A,A42),"dd-mmm-yy"),"")</f>
        <v/>
      </c>
      <c r="AA42" s="102">
        <f>COUNTIFS('SSG Attendance Log'!A:A,A42,'SSG Attendance Log'!H:H,"Yes")</f>
        <v/>
      </c>
      <c r="AB42" s="103">
        <f>COUNTIF('Crisis Log'!A:A,A42)</f>
        <v/>
      </c>
      <c r="AC42" s="104">
        <f>IFERROR(INDEX('Crisis Log'!D:D,MATCH(1,('Crisis Log'!A:A=A42)*('Crisis Log'!H:H&lt;&gt;"Yes"),0)),"")</f>
        <v/>
      </c>
    </row>
    <row r="43" ht="36" customHeight="1">
      <c r="A43" s="86" t="inlineStr">
        <is>
          <t>B-100057</t>
        </is>
      </c>
      <c r="B43" s="65" t="inlineStr">
        <is>
          <t>A PREETHI</t>
        </is>
      </c>
      <c r="C43" s="105" t="inlineStr">
        <is>
          <t>Female</t>
        </is>
      </c>
      <c r="D43" s="87" t="inlineStr">
        <is>
          <t>2020</t>
        </is>
      </c>
      <c r="E43" s="88" t="inlineStr">
        <is>
          <t>7396067997</t>
        </is>
      </c>
      <c r="F43" s="89" t="inlineStr">
        <is>
          <t>preethi.a.2208@gmail.com</t>
        </is>
      </c>
      <c r="G43" s="109" t="inlineStr">
        <is>
          <t>Working</t>
        </is>
      </c>
      <c r="H43" s="91" t="inlineStr"/>
      <c r="I43" s="92" t="inlineStr"/>
      <c r="J43" s="93" t="inlineStr"/>
      <c r="K43" s="93" t="inlineStr">
        <is>
          <t>Healthcare or Care work</t>
        </is>
      </c>
      <c r="L43" s="93" t="inlineStr">
        <is>
          <t>₹10,000 – ₹20,000</t>
        </is>
      </c>
      <c r="M43" s="94" t="inlineStr">
        <is>
          <t>Continue working</t>
        </is>
      </c>
      <c r="N43" s="95" t="n">
        <v>0</v>
      </c>
      <c r="O43" s="95" t="n">
        <v>0</v>
      </c>
      <c r="P43" s="95" t="n">
        <v>0</v>
      </c>
      <c r="Q43" s="96" t="inlineStr"/>
      <c r="R43" s="97">
        <f>IFERROR(N43+O43+P43,0)</f>
        <v/>
      </c>
      <c r="S43" s="98" t="inlineStr"/>
      <c r="T43" s="98" t="inlineStr"/>
      <c r="U43" s="99" t="inlineStr"/>
      <c r="V43" s="99" t="inlineStr"/>
      <c r="W43" s="64" t="inlineStr"/>
      <c r="X43" s="94" t="inlineStr"/>
      <c r="Y43" s="100">
        <f>COUNTIF('Interaction Log'!A:A,A43)</f>
        <v/>
      </c>
      <c r="Z43" s="101">
        <f>IFERROR(TEXT(MAXIFS('Interaction Log'!D:D,'Interaction Log'!A:A,A43),"dd-mmm-yy"),"")</f>
        <v/>
      </c>
      <c r="AA43" s="102">
        <f>COUNTIFS('SSG Attendance Log'!A:A,A43,'SSG Attendance Log'!H:H,"Yes")</f>
        <v/>
      </c>
      <c r="AB43" s="103">
        <f>COUNTIF('Crisis Log'!A:A,A43)</f>
        <v/>
      </c>
      <c r="AC43" s="104">
        <f>IFERROR(INDEX('Crisis Log'!D:D,MATCH(1,('Crisis Log'!A:A=A43)*('Crisis Log'!H:H&lt;&gt;"Yes"),0)),"")</f>
        <v/>
      </c>
    </row>
    <row r="44" ht="36" customHeight="1">
      <c r="A44" s="86" t="inlineStr">
        <is>
          <t>B-100053</t>
        </is>
      </c>
      <c r="B44" s="65" t="inlineStr">
        <is>
          <t>Justin bibiyan m</t>
        </is>
      </c>
      <c r="C44" s="64" t="inlineStr">
        <is>
          <t>Male</t>
        </is>
      </c>
      <c r="D44" s="87" t="inlineStr">
        <is>
          <t>2016</t>
        </is>
      </c>
      <c r="E44" s="88" t="inlineStr">
        <is>
          <t>9620306958</t>
        </is>
      </c>
      <c r="F44" s="89" t="inlineStr">
        <is>
          <t>justinbibiyan900@gmail.com</t>
        </is>
      </c>
      <c r="G44" s="109" t="inlineStr">
        <is>
          <t>Working</t>
        </is>
      </c>
      <c r="H44" s="91" t="inlineStr"/>
      <c r="I44" s="92" t="inlineStr"/>
      <c r="J44" s="93" t="inlineStr"/>
      <c r="K44" s="93" t="inlineStr">
        <is>
          <t>Education or Training</t>
        </is>
      </c>
      <c r="L44" s="93" t="inlineStr">
        <is>
          <t>₹10,000 – ₹20,000</t>
        </is>
      </c>
      <c r="M44" s="94" t="inlineStr">
        <is>
          <t>Continue working</t>
        </is>
      </c>
      <c r="N44" s="95" t="n">
        <v>0</v>
      </c>
      <c r="O44" s="95" t="n">
        <v>0</v>
      </c>
      <c r="P44" s="95" t="n">
        <v>0</v>
      </c>
      <c r="Q44" s="96" t="inlineStr"/>
      <c r="R44" s="97">
        <f>IFERROR(N44+O44+P44,0)</f>
        <v/>
      </c>
      <c r="S44" s="98" t="inlineStr"/>
      <c r="T44" s="98" t="inlineStr"/>
      <c r="U44" s="99" t="inlineStr"/>
      <c r="V44" s="99" t="inlineStr"/>
      <c r="W44" s="64" t="inlineStr"/>
      <c r="X44" s="94" t="inlineStr"/>
      <c r="Y44" s="100">
        <f>COUNTIF('Interaction Log'!A:A,A44)</f>
        <v/>
      </c>
      <c r="Z44" s="101">
        <f>IFERROR(TEXT(MAXIFS('Interaction Log'!D:D,'Interaction Log'!A:A,A44),"dd-mmm-yy"),"")</f>
        <v/>
      </c>
      <c r="AA44" s="102">
        <f>COUNTIFS('SSG Attendance Log'!A:A,A44,'SSG Attendance Log'!H:H,"Yes")</f>
        <v/>
      </c>
      <c r="AB44" s="103">
        <f>COUNTIF('Crisis Log'!A:A,A44)</f>
        <v/>
      </c>
      <c r="AC44" s="104">
        <f>IFERROR(INDEX('Crisis Log'!D:D,MATCH(1,('Crisis Log'!A:A=A44)*('Crisis Log'!H:H&lt;&gt;"Yes"),0)),"")</f>
        <v/>
      </c>
    </row>
    <row r="45" ht="36" customHeight="1">
      <c r="A45" s="86" t="inlineStr">
        <is>
          <t>B-100050</t>
        </is>
      </c>
      <c r="B45" s="65" t="inlineStr">
        <is>
          <t>Babu</t>
        </is>
      </c>
      <c r="C45" s="64" t="inlineStr">
        <is>
          <t>Male</t>
        </is>
      </c>
      <c r="D45" s="87" t="inlineStr">
        <is>
          <t>2006</t>
        </is>
      </c>
      <c r="E45" s="88" t="inlineStr">
        <is>
          <t>9074897772</t>
        </is>
      </c>
      <c r="F45" s="89" t="inlineStr">
        <is>
          <t>babumonsb13@gmail.com</t>
        </is>
      </c>
      <c r="G45" s="106" t="inlineStr">
        <is>
          <t>Studying and working</t>
        </is>
      </c>
      <c r="H45" s="91" t="inlineStr">
        <is>
          <t>2nd year</t>
        </is>
      </c>
      <c r="I45" s="92" t="inlineStr">
        <is>
          <t>2nd year</t>
        </is>
      </c>
      <c r="J45" s="93" t="inlineStr"/>
      <c r="K45" s="93" t="inlineStr">
        <is>
          <t>Healthcare or Care work</t>
        </is>
      </c>
      <c r="L45" s="93" t="inlineStr">
        <is>
          <t>₹10,000 – ₹20,000</t>
        </is>
      </c>
      <c r="M45" s="94" t="inlineStr">
        <is>
          <t>Complete course and transition to work</t>
        </is>
      </c>
      <c r="N45" s="95" t="n">
        <v>97875</v>
      </c>
      <c r="O45" s="95" t="n">
        <v>0</v>
      </c>
      <c r="P45" s="95" t="n">
        <v>4500</v>
      </c>
      <c r="Q45" s="96" t="inlineStr"/>
      <c r="R45" s="97">
        <f>IFERROR(N45+O45+P45,0)</f>
        <v/>
      </c>
      <c r="S45" s="98" t="inlineStr"/>
      <c r="T45" s="98" t="inlineStr"/>
      <c r="U45" s="99" t="inlineStr"/>
      <c r="V45" s="99" t="inlineStr"/>
      <c r="W45" s="64" t="inlineStr"/>
      <c r="X45" s="94" t="inlineStr"/>
      <c r="Y45" s="100">
        <f>COUNTIF('Interaction Log'!A:A,A45)</f>
        <v/>
      </c>
      <c r="Z45" s="101">
        <f>IFERROR(TEXT(MAXIFS('Interaction Log'!D:D,'Interaction Log'!A:A,A45),"dd-mmm-yy"),"")</f>
        <v/>
      </c>
      <c r="AA45" s="102">
        <f>COUNTIFS('SSG Attendance Log'!A:A,A45,'SSG Attendance Log'!H:H,"Yes")</f>
        <v/>
      </c>
      <c r="AB45" s="103">
        <f>COUNTIF('Crisis Log'!A:A,A45)</f>
        <v/>
      </c>
      <c r="AC45" s="104">
        <f>IFERROR(INDEX('Crisis Log'!D:D,MATCH(1,('Crisis Log'!A:A=A45)*('Crisis Log'!H:H&lt;&gt;"Yes"),0)),"")</f>
        <v/>
      </c>
    </row>
    <row r="46" ht="36" customHeight="1">
      <c r="A46" s="86" t="inlineStr">
        <is>
          <t>B-100527</t>
        </is>
      </c>
      <c r="B46" s="65" t="inlineStr">
        <is>
          <t>Arun S</t>
        </is>
      </c>
      <c r="C46" s="64" t="inlineStr">
        <is>
          <t>Male</t>
        </is>
      </c>
      <c r="D46" s="87" t="inlineStr">
        <is>
          <t>2017</t>
        </is>
      </c>
      <c r="E46" s="88" t="inlineStr">
        <is>
          <t>7010808108</t>
        </is>
      </c>
      <c r="F46" s="89" t="inlineStr">
        <is>
          <t>arun33202@gmail.com</t>
        </is>
      </c>
      <c r="G46" s="107" t="inlineStr">
        <is>
          <t>Studying</t>
        </is>
      </c>
      <c r="H46" s="91" t="inlineStr">
        <is>
          <t>2nd year</t>
        </is>
      </c>
      <c r="I46" s="92" t="inlineStr">
        <is>
          <t>2nd year</t>
        </is>
      </c>
      <c r="J46" s="93" t="inlineStr"/>
      <c r="K46" s="93" t="inlineStr">
        <is>
          <t>Healthcare or Care work</t>
        </is>
      </c>
      <c r="L46" s="93" t="inlineStr">
        <is>
          <t>No Income</t>
        </is>
      </c>
      <c r="M46" s="94" t="inlineStr">
        <is>
          <t>Continue studying</t>
        </is>
      </c>
      <c r="N46" s="95" t="n">
        <v>36000</v>
      </c>
      <c r="O46" s="95" t="n">
        <v>54000</v>
      </c>
      <c r="P46" s="95" t="n">
        <v>18000</v>
      </c>
      <c r="Q46" s="96" t="inlineStr"/>
      <c r="R46" s="97">
        <f>IFERROR(N46+O46+P46,0)</f>
        <v/>
      </c>
      <c r="S46" s="98" t="inlineStr"/>
      <c r="T46" s="98" t="inlineStr"/>
      <c r="U46" s="99" t="inlineStr"/>
      <c r="V46" s="99" t="inlineStr"/>
      <c r="W46" s="64" t="inlineStr"/>
      <c r="X46" s="94" t="inlineStr"/>
      <c r="Y46" s="100">
        <f>COUNTIF('Interaction Log'!A:A,A46)</f>
        <v/>
      </c>
      <c r="Z46" s="101">
        <f>IFERROR(TEXT(MAXIFS('Interaction Log'!D:D,'Interaction Log'!A:A,A46),"dd-mmm-yy"),"")</f>
        <v/>
      </c>
      <c r="AA46" s="102">
        <f>COUNTIFS('SSG Attendance Log'!A:A,A46,'SSG Attendance Log'!H:H,"Yes")</f>
        <v/>
      </c>
      <c r="AB46" s="103">
        <f>COUNTIF('Crisis Log'!A:A,A46)</f>
        <v/>
      </c>
      <c r="AC46" s="104">
        <f>IFERROR(INDEX('Crisis Log'!D:D,MATCH(1,('Crisis Log'!A:A=A46)*('Crisis Log'!H:H&lt;&gt;"Yes"),0)),"")</f>
        <v/>
      </c>
    </row>
    <row r="47" ht="36" customHeight="1">
      <c r="A47" s="86" t="inlineStr">
        <is>
          <t>B-100093</t>
        </is>
      </c>
      <c r="B47" s="65" t="inlineStr">
        <is>
          <t>SHAININGSTAR MARWEIN</t>
        </is>
      </c>
      <c r="C47" s="64" t="inlineStr">
        <is>
          <t>Male</t>
        </is>
      </c>
      <c r="D47" s="87" t="inlineStr">
        <is>
          <t>2021</t>
        </is>
      </c>
      <c r="E47" s="88" t="inlineStr">
        <is>
          <t>8837009300</t>
        </is>
      </c>
      <c r="F47" s="89" t="inlineStr">
        <is>
          <t>shainingstarmarwein3@gmail.com</t>
        </is>
      </c>
      <c r="G47" s="107" t="inlineStr">
        <is>
          <t>Studying</t>
        </is>
      </c>
      <c r="H47" s="91" t="inlineStr">
        <is>
          <t>Final year</t>
        </is>
      </c>
      <c r="I47" s="92" t="inlineStr"/>
      <c r="J47" s="93" t="inlineStr"/>
      <c r="K47" s="93" t="inlineStr">
        <is>
          <t>IT or Technology</t>
        </is>
      </c>
      <c r="L47" s="93" t="inlineStr">
        <is>
          <t>No Income</t>
        </is>
      </c>
      <c r="M47" s="94" t="inlineStr">
        <is>
          <t>Complete course and transition to work</t>
        </is>
      </c>
      <c r="N47" s="95" t="n">
        <v>114344</v>
      </c>
      <c r="O47" s="95" t="n">
        <v>67500</v>
      </c>
      <c r="P47" s="95" t="n">
        <v>13500</v>
      </c>
      <c r="Q47" s="96" t="inlineStr"/>
      <c r="R47" s="97">
        <f>IFERROR(N47+O47+P47,0)</f>
        <v/>
      </c>
      <c r="S47" s="98" t="inlineStr"/>
      <c r="T47" s="98" t="inlineStr"/>
      <c r="U47" s="99" t="inlineStr"/>
      <c r="V47" s="99" t="inlineStr"/>
      <c r="W47" s="64" t="inlineStr"/>
      <c r="X47" s="94" t="inlineStr"/>
      <c r="Y47" s="100">
        <f>COUNTIF('Interaction Log'!A:A,A47)</f>
        <v/>
      </c>
      <c r="Z47" s="101">
        <f>IFERROR(TEXT(MAXIFS('Interaction Log'!D:D,'Interaction Log'!A:A,A47),"dd-mmm-yy"),"")</f>
        <v/>
      </c>
      <c r="AA47" s="102">
        <f>COUNTIFS('SSG Attendance Log'!A:A,A47,'SSG Attendance Log'!H:H,"Yes")</f>
        <v/>
      </c>
      <c r="AB47" s="103">
        <f>COUNTIF('Crisis Log'!A:A,A47)</f>
        <v/>
      </c>
      <c r="AC47" s="104">
        <f>IFERROR(INDEX('Crisis Log'!D:D,MATCH(1,('Crisis Log'!A:A=A47)*('Crisis Log'!H:H&lt;&gt;"Yes"),0)),"")</f>
        <v/>
      </c>
    </row>
    <row r="48" ht="36" customHeight="1">
      <c r="A48" s="86" t="inlineStr">
        <is>
          <t>B-100578</t>
        </is>
      </c>
      <c r="B48" s="65" t="inlineStr">
        <is>
          <t>Anthony shashank.S</t>
        </is>
      </c>
      <c r="C48" s="64" t="inlineStr">
        <is>
          <t>Male</t>
        </is>
      </c>
      <c r="D48" s="87" t="inlineStr">
        <is>
          <t>2014</t>
        </is>
      </c>
      <c r="E48" s="88" t="inlineStr">
        <is>
          <t>7349319559</t>
        </is>
      </c>
      <c r="F48" s="89" t="inlineStr">
        <is>
          <t>antoshank004@gmail.com</t>
        </is>
      </c>
      <c r="G48" s="107" t="inlineStr">
        <is>
          <t>Studying</t>
        </is>
      </c>
      <c r="H48" s="91" t="inlineStr">
        <is>
          <t>Bcom final sem</t>
        </is>
      </c>
      <c r="I48" s="92" t="inlineStr"/>
      <c r="J48" s="93" t="inlineStr"/>
      <c r="K48" s="93" t="inlineStr">
        <is>
          <t>Other</t>
        </is>
      </c>
      <c r="L48" s="93" t="inlineStr">
        <is>
          <t>No Income</t>
        </is>
      </c>
      <c r="M48" s="94" t="inlineStr">
        <is>
          <t>Complete course and transition to work</t>
        </is>
      </c>
      <c r="N48" s="95" t="n">
        <v>36000</v>
      </c>
      <c r="O48" s="95" t="n">
        <v>0</v>
      </c>
      <c r="P48" s="95" t="n">
        <v>9000</v>
      </c>
      <c r="Q48" s="96" t="inlineStr"/>
      <c r="R48" s="97">
        <f>IFERROR(N48+O48+P48,0)</f>
        <v/>
      </c>
      <c r="S48" s="98" t="inlineStr"/>
      <c r="T48" s="98" t="inlineStr"/>
      <c r="U48" s="99" t="inlineStr"/>
      <c r="V48" s="99" t="inlineStr"/>
      <c r="W48" s="64" t="inlineStr"/>
      <c r="X48" s="94" t="inlineStr"/>
      <c r="Y48" s="100">
        <f>COUNTIF('Interaction Log'!A:A,A48)</f>
        <v/>
      </c>
      <c r="Z48" s="101">
        <f>IFERROR(TEXT(MAXIFS('Interaction Log'!D:D,'Interaction Log'!A:A,A48),"dd-mmm-yy"),"")</f>
        <v/>
      </c>
      <c r="AA48" s="102">
        <f>COUNTIFS('SSG Attendance Log'!A:A,A48,'SSG Attendance Log'!H:H,"Yes")</f>
        <v/>
      </c>
      <c r="AB48" s="103">
        <f>COUNTIF('Crisis Log'!A:A,A48)</f>
        <v/>
      </c>
      <c r="AC48" s="104">
        <f>IFERROR(INDEX('Crisis Log'!D:D,MATCH(1,('Crisis Log'!A:A=A48)*('Crisis Log'!H:H&lt;&gt;"Yes"),0)),"")</f>
        <v/>
      </c>
    </row>
    <row r="49" ht="36" customHeight="1">
      <c r="A49" s="86" t="inlineStr">
        <is>
          <t>B-100526</t>
        </is>
      </c>
      <c r="B49" s="65" t="inlineStr">
        <is>
          <t>Anthony joshva S</t>
        </is>
      </c>
      <c r="C49" s="64" t="inlineStr">
        <is>
          <t>Male</t>
        </is>
      </c>
      <c r="D49" s="87" t="inlineStr">
        <is>
          <t>2017</t>
        </is>
      </c>
      <c r="E49" s="88" t="inlineStr">
        <is>
          <t>9632890720</t>
        </is>
      </c>
      <c r="F49" s="89" t="inlineStr">
        <is>
          <t>anthonyjoshva242006@gmail.com</t>
        </is>
      </c>
      <c r="G49" s="107" t="inlineStr">
        <is>
          <t>Studying</t>
        </is>
      </c>
      <c r="H49" s="91" t="inlineStr">
        <is>
          <t>2nd year</t>
        </is>
      </c>
      <c r="I49" s="92" t="inlineStr">
        <is>
          <t>2nd year</t>
        </is>
      </c>
      <c r="J49" s="93" t="inlineStr"/>
      <c r="K49" s="93" t="inlineStr"/>
      <c r="L49" s="93" t="inlineStr">
        <is>
          <t>No Income</t>
        </is>
      </c>
      <c r="M49" s="94" t="inlineStr">
        <is>
          <t>Continue studying</t>
        </is>
      </c>
      <c r="N49" s="95" t="n">
        <v>90000</v>
      </c>
      <c r="O49" s="95" t="n">
        <v>0</v>
      </c>
      <c r="P49" s="95" t="n">
        <v>0</v>
      </c>
      <c r="Q49" s="96" t="inlineStr"/>
      <c r="R49" s="97">
        <f>IFERROR(N49+O49+P49,0)</f>
        <v/>
      </c>
      <c r="S49" s="98" t="inlineStr"/>
      <c r="T49" s="98" t="inlineStr"/>
      <c r="U49" s="99" t="inlineStr"/>
      <c r="V49" s="99" t="inlineStr"/>
      <c r="W49" s="64" t="inlineStr"/>
      <c r="X49" s="94" t="inlineStr"/>
      <c r="Y49" s="100">
        <f>COUNTIF('Interaction Log'!A:A,A49)</f>
        <v/>
      </c>
      <c r="Z49" s="101">
        <f>IFERROR(TEXT(MAXIFS('Interaction Log'!D:D,'Interaction Log'!A:A,A49),"dd-mmm-yy"),"")</f>
        <v/>
      </c>
      <c r="AA49" s="102">
        <f>COUNTIFS('SSG Attendance Log'!A:A,A49,'SSG Attendance Log'!H:H,"Yes")</f>
        <v/>
      </c>
      <c r="AB49" s="103">
        <f>COUNTIF('Crisis Log'!A:A,A49)</f>
        <v/>
      </c>
      <c r="AC49" s="104">
        <f>IFERROR(INDEX('Crisis Log'!D:D,MATCH(1,('Crisis Log'!A:A=A49)*('Crisis Log'!H:H&lt;&gt;"Yes"),0)),"")</f>
        <v/>
      </c>
    </row>
    <row r="50" ht="36" customHeight="1">
      <c r="A50" s="86" t="inlineStr">
        <is>
          <t>B-100122</t>
        </is>
      </c>
      <c r="B50" s="65" t="inlineStr">
        <is>
          <t>Soundarya R</t>
        </is>
      </c>
      <c r="C50" s="105" t="inlineStr">
        <is>
          <t>Female</t>
        </is>
      </c>
      <c r="D50" s="87" t="inlineStr">
        <is>
          <t>2012</t>
        </is>
      </c>
      <c r="E50" s="88" t="inlineStr">
        <is>
          <t>+917022878424</t>
        </is>
      </c>
      <c r="F50" s="89" t="inlineStr">
        <is>
          <t>soundharyasheela@gmail.com</t>
        </is>
      </c>
      <c r="G50" s="109" t="inlineStr">
        <is>
          <t>Working</t>
        </is>
      </c>
      <c r="H50" s="91" t="inlineStr"/>
      <c r="I50" s="92" t="inlineStr"/>
      <c r="J50" s="93" t="inlineStr"/>
      <c r="K50" s="93" t="inlineStr">
        <is>
          <t>IT or Technology</t>
        </is>
      </c>
      <c r="L50" s="93" t="inlineStr">
        <is>
          <t>More than ₹35,000</t>
        </is>
      </c>
      <c r="M50" s="94" t="inlineStr">
        <is>
          <t>Continue working</t>
        </is>
      </c>
      <c r="N50" s="95" t="n">
        <v>0</v>
      </c>
      <c r="O50" s="95" t="n">
        <v>0</v>
      </c>
      <c r="P50" s="95" t="n">
        <v>0</v>
      </c>
      <c r="Q50" s="96" t="inlineStr"/>
      <c r="R50" s="97">
        <f>IFERROR(N50+O50+P50,0)</f>
        <v/>
      </c>
      <c r="S50" s="98" t="inlineStr"/>
      <c r="T50" s="98" t="inlineStr"/>
      <c r="U50" s="99" t="inlineStr"/>
      <c r="V50" s="99" t="inlineStr"/>
      <c r="W50" s="64" t="inlineStr"/>
      <c r="X50" s="94" t="inlineStr"/>
      <c r="Y50" s="100">
        <f>COUNTIF('Interaction Log'!A:A,A50)</f>
        <v/>
      </c>
      <c r="Z50" s="101">
        <f>IFERROR(TEXT(MAXIFS('Interaction Log'!D:D,'Interaction Log'!A:A,A50),"dd-mmm-yy"),"")</f>
        <v/>
      </c>
      <c r="AA50" s="102">
        <f>COUNTIFS('SSG Attendance Log'!A:A,A50,'SSG Attendance Log'!H:H,"Yes")</f>
        <v/>
      </c>
      <c r="AB50" s="103">
        <f>COUNTIF('Crisis Log'!A:A,A50)</f>
        <v/>
      </c>
      <c r="AC50" s="104">
        <f>IFERROR(INDEX('Crisis Log'!D:D,MATCH(1,('Crisis Log'!A:A=A50)*('Crisis Log'!H:H&lt;&gt;"Yes"),0)),"")</f>
        <v/>
      </c>
    </row>
    <row r="51" ht="36" customHeight="1">
      <c r="A51" s="86" t="inlineStr">
        <is>
          <t>B-100528</t>
        </is>
      </c>
      <c r="B51" s="65" t="inlineStr">
        <is>
          <t>Chanda Goap</t>
        </is>
      </c>
      <c r="C51" s="105" t="inlineStr">
        <is>
          <t>Female</t>
        </is>
      </c>
      <c r="D51" s="87" t="inlineStr">
        <is>
          <t>2024</t>
        </is>
      </c>
      <c r="E51" s="88" t="inlineStr">
        <is>
          <t>6205323465</t>
        </is>
      </c>
      <c r="F51" s="89" t="inlineStr">
        <is>
          <t>chandagoap@gmail.com</t>
        </is>
      </c>
      <c r="G51" s="108" t="inlineStr">
        <is>
          <t>Not engaged</t>
        </is>
      </c>
      <c r="H51" s="91" t="inlineStr"/>
      <c r="I51" s="92" t="inlineStr"/>
      <c r="J51" s="93" t="inlineStr"/>
      <c r="K51" s="93" t="inlineStr"/>
      <c r="L51" s="93" t="inlineStr"/>
      <c r="M51" s="94" t="inlineStr">
        <is>
          <t>Continue studying</t>
        </is>
      </c>
      <c r="N51" s="95" t="n">
        <v>0</v>
      </c>
      <c r="O51" s="95" t="n">
        <v>0</v>
      </c>
      <c r="P51" s="95" t="n">
        <v>0</v>
      </c>
      <c r="Q51" s="96" t="inlineStr"/>
      <c r="R51" s="97">
        <f>IFERROR(N51+O51+P51,0)</f>
        <v/>
      </c>
      <c r="S51" s="98" t="inlineStr"/>
      <c r="T51" s="98" t="inlineStr"/>
      <c r="U51" s="99" t="inlineStr"/>
      <c r="V51" s="99" t="inlineStr"/>
      <c r="W51" s="64" t="inlineStr"/>
      <c r="X51" s="94" t="inlineStr"/>
      <c r="Y51" s="100">
        <f>COUNTIF('Interaction Log'!A:A,A51)</f>
        <v/>
      </c>
      <c r="Z51" s="101">
        <f>IFERROR(TEXT(MAXIFS('Interaction Log'!D:D,'Interaction Log'!A:A,A51),"dd-mmm-yy"),"")</f>
        <v/>
      </c>
      <c r="AA51" s="102">
        <f>COUNTIFS('SSG Attendance Log'!A:A,A51,'SSG Attendance Log'!H:H,"Yes")</f>
        <v/>
      </c>
      <c r="AB51" s="103">
        <f>COUNTIF('Crisis Log'!A:A,A51)</f>
        <v/>
      </c>
      <c r="AC51" s="104">
        <f>IFERROR(INDEX('Crisis Log'!D:D,MATCH(1,('Crisis Log'!A:A=A51)*('Crisis Log'!H:H&lt;&gt;"Yes"),0)),"")</f>
        <v/>
      </c>
    </row>
    <row r="52" ht="36" customHeight="1">
      <c r="A52" s="86" t="inlineStr">
        <is>
          <t>B-100125</t>
        </is>
      </c>
      <c r="B52" s="65" t="inlineStr">
        <is>
          <t>Deepika R</t>
        </is>
      </c>
      <c r="C52" s="105" t="inlineStr">
        <is>
          <t>Female</t>
        </is>
      </c>
      <c r="D52" s="87" t="inlineStr">
        <is>
          <t>2014</t>
        </is>
      </c>
      <c r="E52" s="88" t="inlineStr">
        <is>
          <t>7338523461</t>
        </is>
      </c>
      <c r="F52" s="89" t="inlineStr">
        <is>
          <t>deepikarj638@gmail.com</t>
        </is>
      </c>
      <c r="G52" s="109" t="inlineStr">
        <is>
          <t>Working</t>
        </is>
      </c>
      <c r="H52" s="91" t="inlineStr"/>
      <c r="I52" s="92" t="inlineStr"/>
      <c r="J52" s="93" t="inlineStr"/>
      <c r="K52" s="93" t="inlineStr">
        <is>
          <t>IT or Technology</t>
        </is>
      </c>
      <c r="L52" s="93" t="inlineStr">
        <is>
          <t>₹20,000 – ₹35,000</t>
        </is>
      </c>
      <c r="M52" s="94" t="inlineStr">
        <is>
          <t>Continue working</t>
        </is>
      </c>
      <c r="N52" s="95" t="n">
        <v>0</v>
      </c>
      <c r="O52" s="95" t="n">
        <v>0</v>
      </c>
      <c r="P52" s="95" t="n">
        <v>0</v>
      </c>
      <c r="Q52" s="96" t="inlineStr"/>
      <c r="R52" s="97">
        <f>IFERROR(N52+O52+P52,0)</f>
        <v/>
      </c>
      <c r="S52" s="98" t="inlineStr"/>
      <c r="T52" s="98" t="inlineStr"/>
      <c r="U52" s="99" t="inlineStr"/>
      <c r="V52" s="99" t="inlineStr"/>
      <c r="W52" s="64" t="inlineStr"/>
      <c r="X52" s="94" t="inlineStr"/>
      <c r="Y52" s="100">
        <f>COUNTIF('Interaction Log'!A:A,A52)</f>
        <v/>
      </c>
      <c r="Z52" s="101">
        <f>IFERROR(TEXT(MAXIFS('Interaction Log'!D:D,'Interaction Log'!A:A,A52),"dd-mmm-yy"),"")</f>
        <v/>
      </c>
      <c r="AA52" s="102">
        <f>COUNTIFS('SSG Attendance Log'!A:A,A52,'SSG Attendance Log'!H:H,"Yes")</f>
        <v/>
      </c>
      <c r="AB52" s="103">
        <f>COUNTIF('Crisis Log'!A:A,A52)</f>
        <v/>
      </c>
      <c r="AC52" s="104">
        <f>IFERROR(INDEX('Crisis Log'!D:D,MATCH(1,('Crisis Log'!A:A=A52)*('Crisis Log'!H:H&lt;&gt;"Yes"),0)),"")</f>
        <v/>
      </c>
    </row>
    <row r="53" ht="36" customHeight="1">
      <c r="A53" s="86" t="inlineStr">
        <is>
          <t>B-100073</t>
        </is>
      </c>
      <c r="B53" s="65" t="inlineStr">
        <is>
          <t>Deepa V</t>
        </is>
      </c>
      <c r="C53" s="105" t="inlineStr">
        <is>
          <t>Female</t>
        </is>
      </c>
      <c r="D53" s="87" t="inlineStr">
        <is>
          <t>2015</t>
        </is>
      </c>
      <c r="E53" s="88" t="inlineStr">
        <is>
          <t>8861429230</t>
        </is>
      </c>
      <c r="F53" s="89" t="inlineStr">
        <is>
          <t>deepurebecca@gmail.com</t>
        </is>
      </c>
      <c r="G53" s="109" t="inlineStr">
        <is>
          <t>Working</t>
        </is>
      </c>
      <c r="H53" s="91" t="inlineStr"/>
      <c r="I53" s="92" t="inlineStr"/>
      <c r="J53" s="93" t="inlineStr"/>
      <c r="K53" s="93" t="inlineStr">
        <is>
          <t>IT or Technology</t>
        </is>
      </c>
      <c r="L53" s="93" t="inlineStr">
        <is>
          <t>₹20,000 – ₹35,000</t>
        </is>
      </c>
      <c r="M53" s="94" t="inlineStr">
        <is>
          <t>Continue working</t>
        </is>
      </c>
      <c r="N53" s="95" t="n">
        <v>0</v>
      </c>
      <c r="O53" s="95" t="n">
        <v>0</v>
      </c>
      <c r="P53" s="95" t="n">
        <v>0</v>
      </c>
      <c r="Q53" s="96" t="inlineStr"/>
      <c r="R53" s="97">
        <f>IFERROR(N53+O53+P53,0)</f>
        <v/>
      </c>
      <c r="S53" s="98" t="inlineStr"/>
      <c r="T53" s="98" t="inlineStr"/>
      <c r="U53" s="99" t="inlineStr"/>
      <c r="V53" s="99" t="inlineStr"/>
      <c r="W53" s="64" t="inlineStr"/>
      <c r="X53" s="94" t="inlineStr"/>
      <c r="Y53" s="100">
        <f>COUNTIF('Interaction Log'!A:A,A53)</f>
        <v/>
      </c>
      <c r="Z53" s="101">
        <f>IFERROR(TEXT(MAXIFS('Interaction Log'!D:D,'Interaction Log'!A:A,A53),"dd-mmm-yy"),"")</f>
        <v/>
      </c>
      <c r="AA53" s="102">
        <f>COUNTIFS('SSG Attendance Log'!A:A,A53,'SSG Attendance Log'!H:H,"Yes")</f>
        <v/>
      </c>
      <c r="AB53" s="103">
        <f>COUNTIF('Crisis Log'!A:A,A53)</f>
        <v/>
      </c>
      <c r="AC53" s="104">
        <f>IFERROR(INDEX('Crisis Log'!D:D,MATCH(1,('Crisis Log'!A:A=A53)*('Crisis Log'!H:H&lt;&gt;"Yes"),0)),"")</f>
        <v/>
      </c>
    </row>
    <row r="54" ht="36" customHeight="1">
      <c r="A54" s="86" t="inlineStr">
        <is>
          <t>B-100617</t>
        </is>
      </c>
      <c r="B54" s="65" t="inlineStr">
        <is>
          <t>Arockia Harish V</t>
        </is>
      </c>
      <c r="C54" s="64" t="inlineStr">
        <is>
          <t>Male</t>
        </is>
      </c>
      <c r="D54" s="87" t="inlineStr">
        <is>
          <t>2012</t>
        </is>
      </c>
      <c r="E54" s="88" t="inlineStr">
        <is>
          <t>9916320041</t>
        </is>
      </c>
      <c r="F54" s="89" t="inlineStr">
        <is>
          <t>arockiaharish101@gmail.com</t>
        </is>
      </c>
      <c r="G54" s="109" t="inlineStr">
        <is>
          <t>Working</t>
        </is>
      </c>
      <c r="H54" s="91" t="inlineStr"/>
      <c r="I54" s="92" t="inlineStr"/>
      <c r="J54" s="93" t="inlineStr"/>
      <c r="K54" s="93" t="inlineStr">
        <is>
          <t>Retail or Sales</t>
        </is>
      </c>
      <c r="L54" s="93" t="inlineStr">
        <is>
          <t>₹20,000 – ₹35,000</t>
        </is>
      </c>
      <c r="M54" s="94" t="inlineStr">
        <is>
          <t>Continue working</t>
        </is>
      </c>
      <c r="N54" s="95" t="n">
        <v>40000</v>
      </c>
      <c r="O54" s="95" t="n">
        <v>0</v>
      </c>
      <c r="P54" s="95" t="n">
        <v>0</v>
      </c>
      <c r="Q54" s="96" t="inlineStr"/>
      <c r="R54" s="97">
        <f>IFERROR(N54+O54+P54,0)</f>
        <v/>
      </c>
      <c r="S54" s="98" t="inlineStr"/>
      <c r="T54" s="98" t="inlineStr"/>
      <c r="U54" s="99" t="inlineStr"/>
      <c r="V54" s="99" t="inlineStr"/>
      <c r="W54" s="64" t="inlineStr"/>
      <c r="X54" s="94" t="inlineStr"/>
      <c r="Y54" s="100">
        <f>COUNTIF('Interaction Log'!A:A,A54)</f>
        <v/>
      </c>
      <c r="Z54" s="101">
        <f>IFERROR(TEXT(MAXIFS('Interaction Log'!D:D,'Interaction Log'!A:A,A54),"dd-mmm-yy"),"")</f>
        <v/>
      </c>
      <c r="AA54" s="102">
        <f>COUNTIFS('SSG Attendance Log'!A:A,A54,'SSG Attendance Log'!H:H,"Yes")</f>
        <v/>
      </c>
      <c r="AB54" s="103">
        <f>COUNTIF('Crisis Log'!A:A,A54)</f>
        <v/>
      </c>
      <c r="AC54" s="104">
        <f>IFERROR(INDEX('Crisis Log'!D:D,MATCH(1,('Crisis Log'!A:A=A54)*('Crisis Log'!H:H&lt;&gt;"Yes"),0)),"")</f>
        <v/>
      </c>
    </row>
    <row r="55" ht="36" customHeight="1">
      <c r="A55" s="86" t="inlineStr">
        <is>
          <t>B-100110</t>
        </is>
      </c>
      <c r="B55" s="65" t="inlineStr">
        <is>
          <t>Jaisiba S</t>
        </is>
      </c>
      <c r="C55" s="105" t="inlineStr">
        <is>
          <t>Female</t>
        </is>
      </c>
      <c r="D55" s="87" t="inlineStr">
        <is>
          <t>2014</t>
        </is>
      </c>
      <c r="E55" s="88" t="inlineStr">
        <is>
          <t>9945628640</t>
        </is>
      </c>
      <c r="F55" s="89" t="inlineStr">
        <is>
          <t>jaisi_12@gmail.com</t>
        </is>
      </c>
      <c r="G55" s="108" t="inlineStr">
        <is>
          <t>Not engaged</t>
        </is>
      </c>
      <c r="H55" s="91" t="inlineStr"/>
      <c r="I55" s="92" t="inlineStr"/>
      <c r="J55" s="93" t="inlineStr"/>
      <c r="K55" s="93" t="inlineStr"/>
      <c r="L55" s="93" t="inlineStr">
        <is>
          <t>No Income</t>
        </is>
      </c>
      <c r="M55" s="94" t="inlineStr">
        <is>
          <t>Still exploring</t>
        </is>
      </c>
      <c r="N55" s="95" t="n">
        <v>0</v>
      </c>
      <c r="O55" s="95" t="n">
        <v>0</v>
      </c>
      <c r="P55" s="95" t="n">
        <v>0</v>
      </c>
      <c r="Q55" s="96" t="inlineStr"/>
      <c r="R55" s="97">
        <f>IFERROR(N55+O55+P55,0)</f>
        <v/>
      </c>
      <c r="S55" s="98" t="inlineStr"/>
      <c r="T55" s="98" t="inlineStr"/>
      <c r="U55" s="99" t="inlineStr"/>
      <c r="V55" s="99" t="inlineStr"/>
      <c r="W55" s="64" t="inlineStr"/>
      <c r="X55" s="94" t="inlineStr"/>
      <c r="Y55" s="100">
        <f>COUNTIF('Interaction Log'!A:A,A55)</f>
        <v/>
      </c>
      <c r="Z55" s="101">
        <f>IFERROR(TEXT(MAXIFS('Interaction Log'!D:D,'Interaction Log'!A:A,A55),"dd-mmm-yy"),"")</f>
        <v/>
      </c>
      <c r="AA55" s="102">
        <f>COUNTIFS('SSG Attendance Log'!A:A,A55,'SSG Attendance Log'!H:H,"Yes")</f>
        <v/>
      </c>
      <c r="AB55" s="103">
        <f>COUNTIF('Crisis Log'!A:A,A55)</f>
        <v/>
      </c>
      <c r="AC55" s="104">
        <f>IFERROR(INDEX('Crisis Log'!D:D,MATCH(1,('Crisis Log'!A:A=A55)*('Crisis Log'!H:H&lt;&gt;"Yes"),0)),"")</f>
        <v/>
      </c>
    </row>
    <row r="56" ht="36" customHeight="1">
      <c r="A56" s="86" t="inlineStr">
        <is>
          <t>B-100531</t>
        </is>
      </c>
      <c r="B56" s="65" t="inlineStr">
        <is>
          <t>Mausam</t>
        </is>
      </c>
      <c r="C56" s="105" t="inlineStr">
        <is>
          <t>Female</t>
        </is>
      </c>
      <c r="D56" s="87" t="inlineStr">
        <is>
          <t>2024</t>
        </is>
      </c>
      <c r="E56" s="88" t="inlineStr">
        <is>
          <t>7970966988</t>
        </is>
      </c>
      <c r="F56" s="89" t="inlineStr">
        <is>
          <t>mausamraj63@gmail.com</t>
        </is>
      </c>
      <c r="G56" s="108" t="inlineStr">
        <is>
          <t>Not engaged</t>
        </is>
      </c>
      <c r="H56" s="91" t="inlineStr"/>
      <c r="I56" s="92" t="inlineStr"/>
      <c r="J56" s="93" t="inlineStr"/>
      <c r="K56" s="93" t="inlineStr">
        <is>
          <t>Other</t>
        </is>
      </c>
      <c r="L56" s="93" t="inlineStr"/>
      <c r="M56" s="94" t="inlineStr">
        <is>
          <t>Still exploring</t>
        </is>
      </c>
      <c r="N56" s="95" t="n">
        <v>0</v>
      </c>
      <c r="O56" s="95" t="n">
        <v>0</v>
      </c>
      <c r="P56" s="95" t="n">
        <v>0</v>
      </c>
      <c r="Q56" s="96" t="inlineStr"/>
      <c r="R56" s="97">
        <f>IFERROR(N56+O56+P56,0)</f>
        <v/>
      </c>
      <c r="S56" s="98" t="inlineStr"/>
      <c r="T56" s="98" t="inlineStr"/>
      <c r="U56" s="99" t="inlineStr"/>
      <c r="V56" s="99" t="inlineStr"/>
      <c r="W56" s="64" t="inlineStr"/>
      <c r="X56" s="94" t="inlineStr"/>
      <c r="Y56" s="100">
        <f>COUNTIF('Interaction Log'!A:A,A56)</f>
        <v/>
      </c>
      <c r="Z56" s="101">
        <f>IFERROR(TEXT(MAXIFS('Interaction Log'!D:D,'Interaction Log'!A:A,A56),"dd-mmm-yy"),"")</f>
        <v/>
      </c>
      <c r="AA56" s="102">
        <f>COUNTIFS('SSG Attendance Log'!A:A,A56,'SSG Attendance Log'!H:H,"Yes")</f>
        <v/>
      </c>
      <c r="AB56" s="103">
        <f>COUNTIF('Crisis Log'!A:A,A56)</f>
        <v/>
      </c>
      <c r="AC56" s="104">
        <f>IFERROR(INDEX('Crisis Log'!D:D,MATCH(1,('Crisis Log'!A:A=A56)*('Crisis Log'!H:H&lt;&gt;"Yes"),0)),"")</f>
        <v/>
      </c>
    </row>
    <row r="57" ht="36" customHeight="1">
      <c r="A57" s="86" t="inlineStr">
        <is>
          <t>B-100117</t>
        </is>
      </c>
      <c r="B57" s="65" t="inlineStr">
        <is>
          <t>Nisha Das</t>
        </is>
      </c>
      <c r="C57" s="105" t="inlineStr">
        <is>
          <t>Female</t>
        </is>
      </c>
      <c r="D57" s="87" t="inlineStr">
        <is>
          <t>2024</t>
        </is>
      </c>
      <c r="E57" s="88" t="inlineStr">
        <is>
          <t>7596862015</t>
        </is>
      </c>
      <c r="F57" s="89" t="inlineStr">
        <is>
          <t>dasn38418@gmail.com</t>
        </is>
      </c>
      <c r="G57" s="109" t="inlineStr">
        <is>
          <t>Working</t>
        </is>
      </c>
      <c r="H57" s="91" t="inlineStr"/>
      <c r="I57" s="92" t="inlineStr"/>
      <c r="J57" s="93" t="inlineStr"/>
      <c r="K57" s="93" t="inlineStr"/>
      <c r="L57" s="93" t="inlineStr">
        <is>
          <t>₹10,000 – ₹20,000</t>
        </is>
      </c>
      <c r="M57" s="94" t="inlineStr">
        <is>
          <t>Continue working</t>
        </is>
      </c>
      <c r="N57" s="95" t="n">
        <v>0</v>
      </c>
      <c r="O57" s="95" t="n">
        <v>0</v>
      </c>
      <c r="P57" s="95" t="n">
        <v>0</v>
      </c>
      <c r="Q57" s="96" t="inlineStr"/>
      <c r="R57" s="97">
        <f>IFERROR(N57+O57+P57,0)</f>
        <v/>
      </c>
      <c r="S57" s="98" t="inlineStr"/>
      <c r="T57" s="98" t="inlineStr"/>
      <c r="U57" s="99" t="inlineStr"/>
      <c r="V57" s="99" t="inlineStr"/>
      <c r="W57" s="64" t="inlineStr"/>
      <c r="X57" s="94" t="inlineStr"/>
      <c r="Y57" s="100">
        <f>COUNTIF('Interaction Log'!A:A,A57)</f>
        <v/>
      </c>
      <c r="Z57" s="101">
        <f>IFERROR(TEXT(MAXIFS('Interaction Log'!D:D,'Interaction Log'!A:A,A57),"dd-mmm-yy"),"")</f>
        <v/>
      </c>
      <c r="AA57" s="102">
        <f>COUNTIFS('SSG Attendance Log'!A:A,A57,'SSG Attendance Log'!H:H,"Yes")</f>
        <v/>
      </c>
      <c r="AB57" s="103">
        <f>COUNTIF('Crisis Log'!A:A,A57)</f>
        <v/>
      </c>
      <c r="AC57" s="104">
        <f>IFERROR(INDEX('Crisis Log'!D:D,MATCH(1,('Crisis Log'!A:A=A57)*('Crisis Log'!H:H&lt;&gt;"Yes"),0)),"")</f>
        <v/>
      </c>
    </row>
    <row r="58" ht="36" customHeight="1">
      <c r="A58" s="86" t="inlineStr">
        <is>
          <t>B-100060</t>
        </is>
      </c>
      <c r="B58" s="65" t="inlineStr">
        <is>
          <t>Vaishali.G</t>
        </is>
      </c>
      <c r="C58" s="105" t="inlineStr">
        <is>
          <t>Female</t>
        </is>
      </c>
      <c r="D58" s="87" t="inlineStr">
        <is>
          <t>2014</t>
        </is>
      </c>
      <c r="E58" s="88" t="inlineStr">
        <is>
          <t>6366032653</t>
        </is>
      </c>
      <c r="F58" s="89" t="inlineStr">
        <is>
          <t>vaish8937@gmail.com</t>
        </is>
      </c>
      <c r="G58" s="108" t="inlineStr">
        <is>
          <t>Not engaged</t>
        </is>
      </c>
      <c r="H58" s="91" t="inlineStr"/>
      <c r="I58" s="92" t="inlineStr"/>
      <c r="J58" s="93" t="inlineStr"/>
      <c r="K58" s="93" t="inlineStr"/>
      <c r="L58" s="93" t="inlineStr"/>
      <c r="M58" s="94" t="inlineStr">
        <is>
          <t>Still exploring</t>
        </is>
      </c>
      <c r="N58" s="95" t="n">
        <v>0</v>
      </c>
      <c r="O58" s="95" t="n">
        <v>0</v>
      </c>
      <c r="P58" s="95" t="n">
        <v>0</v>
      </c>
      <c r="Q58" s="96" t="inlineStr"/>
      <c r="R58" s="97">
        <f>IFERROR(N58+O58+P58,0)</f>
        <v/>
      </c>
      <c r="S58" s="98" t="inlineStr"/>
      <c r="T58" s="98" t="inlineStr"/>
      <c r="U58" s="99" t="inlineStr"/>
      <c r="V58" s="99" t="inlineStr"/>
      <c r="W58" s="64" t="inlineStr"/>
      <c r="X58" s="94" t="inlineStr"/>
      <c r="Y58" s="100">
        <f>COUNTIF('Interaction Log'!A:A,A58)</f>
        <v/>
      </c>
      <c r="Z58" s="101">
        <f>IFERROR(TEXT(MAXIFS('Interaction Log'!D:D,'Interaction Log'!A:A,A58),"dd-mmm-yy"),"")</f>
        <v/>
      </c>
      <c r="AA58" s="102">
        <f>COUNTIFS('SSG Attendance Log'!A:A,A58,'SSG Attendance Log'!H:H,"Yes")</f>
        <v/>
      </c>
      <c r="AB58" s="103">
        <f>COUNTIF('Crisis Log'!A:A,A58)</f>
        <v/>
      </c>
      <c r="AC58" s="104">
        <f>IFERROR(INDEX('Crisis Log'!D:D,MATCH(1,('Crisis Log'!A:A=A58)*('Crisis Log'!H:H&lt;&gt;"Yes"),0)),"")</f>
        <v/>
      </c>
    </row>
    <row r="59" ht="36" customHeight="1">
      <c r="A59" s="86" t="inlineStr">
        <is>
          <t>B-100095</t>
        </is>
      </c>
      <c r="B59" s="65" t="inlineStr">
        <is>
          <t>Mani G</t>
        </is>
      </c>
      <c r="C59" s="64" t="inlineStr">
        <is>
          <t>Male</t>
        </is>
      </c>
      <c r="D59" s="87" t="inlineStr">
        <is>
          <t>2010</t>
        </is>
      </c>
      <c r="E59" s="88" t="inlineStr">
        <is>
          <t>9008566920</t>
        </is>
      </c>
      <c r="F59" s="89" t="inlineStr">
        <is>
          <t>mani.ctrs@gmail.com</t>
        </is>
      </c>
      <c r="G59" s="109" t="inlineStr">
        <is>
          <t>Working</t>
        </is>
      </c>
      <c r="H59" s="91" t="inlineStr"/>
      <c r="I59" s="92" t="inlineStr"/>
      <c r="J59" s="93" t="inlineStr"/>
      <c r="K59" s="93" t="inlineStr">
        <is>
          <t>IT or Technology</t>
        </is>
      </c>
      <c r="L59" s="93" t="inlineStr">
        <is>
          <t>More than ₹35,000</t>
        </is>
      </c>
      <c r="M59" s="94" t="inlineStr">
        <is>
          <t>Continue working</t>
        </is>
      </c>
      <c r="N59" s="95" t="n">
        <v>0</v>
      </c>
      <c r="O59" s="95" t="n">
        <v>0</v>
      </c>
      <c r="P59" s="95" t="n">
        <v>0</v>
      </c>
      <c r="Q59" s="96" t="inlineStr"/>
      <c r="R59" s="97">
        <f>IFERROR(N59+O59+P59,0)</f>
        <v/>
      </c>
      <c r="S59" s="98" t="inlineStr"/>
      <c r="T59" s="98" t="inlineStr"/>
      <c r="U59" s="99" t="inlineStr"/>
      <c r="V59" s="99" t="inlineStr"/>
      <c r="W59" s="64" t="inlineStr"/>
      <c r="X59" s="94" t="inlineStr"/>
      <c r="Y59" s="100">
        <f>COUNTIF('Interaction Log'!A:A,A59)</f>
        <v/>
      </c>
      <c r="Z59" s="101">
        <f>IFERROR(TEXT(MAXIFS('Interaction Log'!D:D,'Interaction Log'!A:A,A59),"dd-mmm-yy"),"")</f>
        <v/>
      </c>
      <c r="AA59" s="102">
        <f>COUNTIFS('SSG Attendance Log'!A:A,A59,'SSG Attendance Log'!H:H,"Yes")</f>
        <v/>
      </c>
      <c r="AB59" s="103">
        <f>COUNTIF('Crisis Log'!A:A,A59)</f>
        <v/>
      </c>
      <c r="AC59" s="104">
        <f>IFERROR(INDEX('Crisis Log'!D:D,MATCH(1,('Crisis Log'!A:A=A59)*('Crisis Log'!H:H&lt;&gt;"Yes"),0)),"")</f>
        <v/>
      </c>
    </row>
    <row r="60" ht="36" customHeight="1">
      <c r="A60" s="86" t="inlineStr">
        <is>
          <t>B-100054</t>
        </is>
      </c>
      <c r="B60" s="65" t="inlineStr">
        <is>
          <t>Chethan Kumar A</t>
        </is>
      </c>
      <c r="C60" s="64" t="inlineStr">
        <is>
          <t>Male</t>
        </is>
      </c>
      <c r="D60" s="87" t="inlineStr">
        <is>
          <t>2012</t>
        </is>
      </c>
      <c r="E60" s="88" t="inlineStr">
        <is>
          <t>9986331609</t>
        </is>
      </c>
      <c r="F60" s="89" t="inlineStr">
        <is>
          <t>chethankumarblr45@gmail.com</t>
        </is>
      </c>
      <c r="G60" s="109" t="inlineStr">
        <is>
          <t>Working</t>
        </is>
      </c>
      <c r="H60" s="91" t="inlineStr"/>
      <c r="I60" s="92" t="inlineStr"/>
      <c r="J60" s="93" t="inlineStr"/>
      <c r="K60" s="93" t="inlineStr">
        <is>
          <t>Retail or Sales</t>
        </is>
      </c>
      <c r="L60" s="93" t="inlineStr">
        <is>
          <t>₹10,000 – ₹20,000</t>
        </is>
      </c>
      <c r="M60" s="94" t="inlineStr">
        <is>
          <t>Continue working</t>
        </is>
      </c>
      <c r="N60" s="95" t="n">
        <v>0</v>
      </c>
      <c r="O60" s="95" t="n">
        <v>0</v>
      </c>
      <c r="P60" s="95" t="n">
        <v>0</v>
      </c>
      <c r="Q60" s="96" t="inlineStr"/>
      <c r="R60" s="97">
        <f>IFERROR(N60+O60+P60,0)</f>
        <v/>
      </c>
      <c r="S60" s="98" t="inlineStr"/>
      <c r="T60" s="98" t="inlineStr"/>
      <c r="U60" s="99" t="inlineStr"/>
      <c r="V60" s="99" t="inlineStr"/>
      <c r="W60" s="64" t="inlineStr"/>
      <c r="X60" s="94" t="inlineStr"/>
      <c r="Y60" s="100">
        <f>COUNTIF('Interaction Log'!A:A,A60)</f>
        <v/>
      </c>
      <c r="Z60" s="101">
        <f>IFERROR(TEXT(MAXIFS('Interaction Log'!D:D,'Interaction Log'!A:A,A60),"dd-mmm-yy"),"")</f>
        <v/>
      </c>
      <c r="AA60" s="102">
        <f>COUNTIFS('SSG Attendance Log'!A:A,A60,'SSG Attendance Log'!H:H,"Yes")</f>
        <v/>
      </c>
      <c r="AB60" s="103">
        <f>COUNTIF('Crisis Log'!A:A,A60)</f>
        <v/>
      </c>
      <c r="AC60" s="104">
        <f>IFERROR(INDEX('Crisis Log'!D:D,MATCH(1,('Crisis Log'!A:A=A60)*('Crisis Log'!H:H&lt;&gt;"Yes"),0)),"")</f>
        <v/>
      </c>
    </row>
    <row r="61" ht="36" customHeight="1">
      <c r="A61" s="86" t="inlineStr">
        <is>
          <t>B-100067</t>
        </is>
      </c>
      <c r="B61" s="65" t="inlineStr">
        <is>
          <t>Anjali R</t>
        </is>
      </c>
      <c r="C61" s="105" t="inlineStr">
        <is>
          <t>Female</t>
        </is>
      </c>
      <c r="D61" s="87" t="inlineStr">
        <is>
          <t>2014</t>
        </is>
      </c>
      <c r="E61" s="88" t="inlineStr">
        <is>
          <t>8095358099</t>
        </is>
      </c>
      <c r="F61" s="89" t="inlineStr">
        <is>
          <t>r.anjali2304@gmail.com</t>
        </is>
      </c>
      <c r="G61" s="109" t="inlineStr">
        <is>
          <t>Working</t>
        </is>
      </c>
      <c r="H61" s="91" t="inlineStr"/>
      <c r="I61" s="92" t="inlineStr"/>
      <c r="J61" s="93" t="inlineStr"/>
      <c r="K61" s="93" t="inlineStr">
        <is>
          <t>Healthcare or Care work</t>
        </is>
      </c>
      <c r="L61" s="93" t="inlineStr">
        <is>
          <t>₹20,000 – ₹35,000</t>
        </is>
      </c>
      <c r="M61" s="94" t="inlineStr">
        <is>
          <t>Continue working</t>
        </is>
      </c>
      <c r="N61" s="95" t="n">
        <v>0</v>
      </c>
      <c r="O61" s="95" t="n">
        <v>0</v>
      </c>
      <c r="P61" s="95" t="n">
        <v>0</v>
      </c>
      <c r="Q61" s="96" t="inlineStr"/>
      <c r="R61" s="97">
        <f>IFERROR(N61+O61+P61,0)</f>
        <v/>
      </c>
      <c r="S61" s="98" t="inlineStr"/>
      <c r="T61" s="98" t="inlineStr"/>
      <c r="U61" s="99" t="inlineStr"/>
      <c r="V61" s="99" t="inlineStr"/>
      <c r="W61" s="64" t="inlineStr"/>
      <c r="X61" s="94" t="inlineStr"/>
      <c r="Y61" s="100">
        <f>COUNTIF('Interaction Log'!A:A,A61)</f>
        <v/>
      </c>
      <c r="Z61" s="101">
        <f>IFERROR(TEXT(MAXIFS('Interaction Log'!D:D,'Interaction Log'!A:A,A61),"dd-mmm-yy"),"")</f>
        <v/>
      </c>
      <c r="AA61" s="102">
        <f>COUNTIFS('SSG Attendance Log'!A:A,A61,'SSG Attendance Log'!H:H,"Yes")</f>
        <v/>
      </c>
      <c r="AB61" s="103">
        <f>COUNTIF('Crisis Log'!A:A,A61)</f>
        <v/>
      </c>
      <c r="AC61" s="104">
        <f>IFERROR(INDEX('Crisis Log'!D:D,MATCH(1,('Crisis Log'!A:A=A61)*('Crisis Log'!H:H&lt;&gt;"Yes"),0)),"")</f>
        <v/>
      </c>
    </row>
    <row r="62" ht="36" customHeight="1">
      <c r="A62" s="86" t="inlineStr">
        <is>
          <t>B-100047</t>
        </is>
      </c>
      <c r="B62" s="65" t="inlineStr">
        <is>
          <t>Soringmi Raising</t>
        </is>
      </c>
      <c r="C62" s="64" t="inlineStr">
        <is>
          <t>Male</t>
        </is>
      </c>
      <c r="D62" s="87" t="inlineStr">
        <is>
          <t>2010</t>
        </is>
      </c>
      <c r="E62" s="88" t="inlineStr">
        <is>
          <t>9366141770</t>
        </is>
      </c>
      <c r="F62" s="89" t="inlineStr">
        <is>
          <t>soringmiraising@gmail.com</t>
        </is>
      </c>
      <c r="G62" s="109" t="inlineStr">
        <is>
          <t>Working</t>
        </is>
      </c>
      <c r="H62" s="91" t="inlineStr"/>
      <c r="I62" s="92" t="inlineStr"/>
      <c r="J62" s="93" t="inlineStr"/>
      <c r="K62" s="93" t="inlineStr">
        <is>
          <t>Healthcare or Care work</t>
        </is>
      </c>
      <c r="L62" s="93" t="inlineStr">
        <is>
          <t>More than ₹35,000</t>
        </is>
      </c>
      <c r="M62" s="94" t="inlineStr">
        <is>
          <t>Continue working</t>
        </is>
      </c>
      <c r="N62" s="95" t="n">
        <v>0</v>
      </c>
      <c r="O62" s="95" t="n">
        <v>0</v>
      </c>
      <c r="P62" s="95" t="n">
        <v>0</v>
      </c>
      <c r="Q62" s="96" t="inlineStr"/>
      <c r="R62" s="97">
        <f>IFERROR(N62+O62+P62,0)</f>
        <v/>
      </c>
      <c r="S62" s="98" t="inlineStr"/>
      <c r="T62" s="98" t="inlineStr"/>
      <c r="U62" s="99" t="inlineStr"/>
      <c r="V62" s="99" t="inlineStr"/>
      <c r="W62" s="64" t="inlineStr"/>
      <c r="X62" s="94" t="inlineStr"/>
      <c r="Y62" s="100">
        <f>COUNTIF('Interaction Log'!A:A,A62)</f>
        <v/>
      </c>
      <c r="Z62" s="101">
        <f>IFERROR(TEXT(MAXIFS('Interaction Log'!D:D,'Interaction Log'!A:A,A62),"dd-mmm-yy"),"")</f>
        <v/>
      </c>
      <c r="AA62" s="102">
        <f>COUNTIFS('SSG Attendance Log'!A:A,A62,'SSG Attendance Log'!H:H,"Yes")</f>
        <v/>
      </c>
      <c r="AB62" s="103">
        <f>COUNTIF('Crisis Log'!A:A,A62)</f>
        <v/>
      </c>
      <c r="AC62" s="104">
        <f>IFERROR(INDEX('Crisis Log'!D:D,MATCH(1,('Crisis Log'!A:A=A62)*('Crisis Log'!H:H&lt;&gt;"Yes"),0)),"")</f>
        <v/>
      </c>
    </row>
    <row r="63" ht="36" customHeight="1">
      <c r="A63" s="86" t="inlineStr">
        <is>
          <t>B-100101</t>
        </is>
      </c>
      <c r="B63" s="65" t="inlineStr">
        <is>
          <t>Samuel Suresh</t>
        </is>
      </c>
      <c r="C63" s="64" t="inlineStr">
        <is>
          <t>Male</t>
        </is>
      </c>
      <c r="D63" s="87" t="inlineStr">
        <is>
          <t>2014</t>
        </is>
      </c>
      <c r="E63" s="88" t="inlineStr">
        <is>
          <t>+96598759370</t>
        </is>
      </c>
      <c r="F63" s="89" t="inlineStr">
        <is>
          <t>samueltrue01@gmail.com</t>
        </is>
      </c>
      <c r="G63" s="109" t="inlineStr">
        <is>
          <t>Working</t>
        </is>
      </c>
      <c r="H63" s="91" t="inlineStr"/>
      <c r="I63" s="92" t="inlineStr"/>
      <c r="J63" s="93" t="inlineStr"/>
      <c r="K63" s="93" t="inlineStr"/>
      <c r="L63" s="93" t="inlineStr"/>
      <c r="M63" s="94" t="inlineStr">
        <is>
          <t>Continue working</t>
        </is>
      </c>
      <c r="N63" s="95" t="n">
        <v>0</v>
      </c>
      <c r="O63" s="95" t="n">
        <v>0</v>
      </c>
      <c r="P63" s="95" t="n">
        <v>0</v>
      </c>
      <c r="Q63" s="96" t="inlineStr"/>
      <c r="R63" s="97">
        <f>IFERROR(N63+O63+P63,0)</f>
        <v/>
      </c>
      <c r="S63" s="98" t="inlineStr"/>
      <c r="T63" s="98" t="inlineStr"/>
      <c r="U63" s="99" t="inlineStr"/>
      <c r="V63" s="99" t="inlineStr"/>
      <c r="W63" s="64" t="inlineStr"/>
      <c r="X63" s="94" t="inlineStr"/>
      <c r="Y63" s="100">
        <f>COUNTIF('Interaction Log'!A:A,A63)</f>
        <v/>
      </c>
      <c r="Z63" s="101">
        <f>IFERROR(TEXT(MAXIFS('Interaction Log'!D:D,'Interaction Log'!A:A,A63),"dd-mmm-yy"),"")</f>
        <v/>
      </c>
      <c r="AA63" s="102">
        <f>COUNTIFS('SSG Attendance Log'!A:A,A63,'SSG Attendance Log'!H:H,"Yes")</f>
        <v/>
      </c>
      <c r="AB63" s="103">
        <f>COUNTIF('Crisis Log'!A:A,A63)</f>
        <v/>
      </c>
      <c r="AC63" s="104">
        <f>IFERROR(INDEX('Crisis Log'!D:D,MATCH(1,('Crisis Log'!A:A=A63)*('Crisis Log'!H:H&lt;&gt;"Yes"),0)),"")</f>
        <v/>
      </c>
    </row>
    <row r="64" ht="36" customHeight="1">
      <c r="A64" s="86" t="inlineStr">
        <is>
          <t>B-100104</t>
        </is>
      </c>
      <c r="B64" s="65" t="inlineStr">
        <is>
          <t>Ashokkumar Arunkumar</t>
        </is>
      </c>
      <c r="C64" s="64" t="inlineStr">
        <is>
          <t>Male</t>
        </is>
      </c>
      <c r="D64" s="87" t="inlineStr">
        <is>
          <t>2013</t>
        </is>
      </c>
      <c r="E64" s="88" t="inlineStr">
        <is>
          <t>9740662684</t>
        </is>
      </c>
      <c r="F64" s="89" t="inlineStr">
        <is>
          <t>mosesashokkumar@gmail.com</t>
        </is>
      </c>
      <c r="G64" s="109" t="inlineStr">
        <is>
          <t>Working</t>
        </is>
      </c>
      <c r="H64" s="91" t="inlineStr"/>
      <c r="I64" s="92" t="inlineStr"/>
      <c r="J64" s="93" t="inlineStr"/>
      <c r="K64" s="93" t="inlineStr">
        <is>
          <t>Retail or Sales</t>
        </is>
      </c>
      <c r="L64" s="93" t="inlineStr">
        <is>
          <t>₹20,000 – ₹35,000</t>
        </is>
      </c>
      <c r="M64" s="94" t="inlineStr">
        <is>
          <t>Continue working</t>
        </is>
      </c>
      <c r="N64" s="95" t="n">
        <v>0</v>
      </c>
      <c r="O64" s="95" t="n">
        <v>0</v>
      </c>
      <c r="P64" s="95" t="n">
        <v>0</v>
      </c>
      <c r="Q64" s="96" t="inlineStr"/>
      <c r="R64" s="97">
        <f>IFERROR(N64+O64+P64,0)</f>
        <v/>
      </c>
      <c r="S64" s="98" t="inlineStr"/>
      <c r="T64" s="98" t="inlineStr"/>
      <c r="U64" s="99" t="inlineStr"/>
      <c r="V64" s="99" t="inlineStr"/>
      <c r="W64" s="64" t="inlineStr"/>
      <c r="X64" s="94" t="inlineStr"/>
      <c r="Y64" s="100">
        <f>COUNTIF('Interaction Log'!A:A,A64)</f>
        <v/>
      </c>
      <c r="Z64" s="101">
        <f>IFERROR(TEXT(MAXIFS('Interaction Log'!D:D,'Interaction Log'!A:A,A64),"dd-mmm-yy"),"")</f>
        <v/>
      </c>
      <c r="AA64" s="102">
        <f>COUNTIFS('SSG Attendance Log'!A:A,A64,'SSG Attendance Log'!H:H,"Yes")</f>
        <v/>
      </c>
      <c r="AB64" s="103">
        <f>COUNTIF('Crisis Log'!A:A,A64)</f>
        <v/>
      </c>
      <c r="AC64" s="104">
        <f>IFERROR(INDEX('Crisis Log'!D:D,MATCH(1,('Crisis Log'!A:A=A64)*('Crisis Log'!H:H&lt;&gt;"Yes"),0)),"")</f>
        <v/>
      </c>
    </row>
    <row r="65" ht="36" customHeight="1">
      <c r="A65" s="86" t="inlineStr">
        <is>
          <t>B-100638</t>
        </is>
      </c>
      <c r="B65" s="65" t="inlineStr">
        <is>
          <t>Priya</t>
        </is>
      </c>
      <c r="C65" s="112" t="inlineStr"/>
      <c r="D65" s="87" t="inlineStr"/>
      <c r="E65" s="88" t="inlineStr"/>
      <c r="F65" s="89" t="inlineStr"/>
      <c r="G65" s="108" t="inlineStr">
        <is>
          <t>Not engaged</t>
        </is>
      </c>
      <c r="H65" s="91" t="inlineStr"/>
      <c r="I65" s="92" t="inlineStr"/>
      <c r="J65" s="93" t="inlineStr"/>
      <c r="K65" s="93" t="inlineStr"/>
      <c r="L65" s="93" t="inlineStr"/>
      <c r="M65" s="94" t="inlineStr">
        <is>
          <t>Continue studying</t>
        </is>
      </c>
      <c r="N65" s="95" t="n">
        <v>150000</v>
      </c>
      <c r="O65" s="95" t="n">
        <v>54000</v>
      </c>
      <c r="P65" s="95" t="n">
        <v>9000</v>
      </c>
      <c r="Q65" s="96" t="inlineStr"/>
      <c r="R65" s="97">
        <f>IFERROR(N65+O65+P65,0)</f>
        <v/>
      </c>
      <c r="S65" s="98" t="inlineStr"/>
      <c r="T65" s="98" t="inlineStr"/>
      <c r="U65" s="99" t="inlineStr"/>
      <c r="V65" s="99" t="inlineStr"/>
      <c r="W65" s="64" t="inlineStr"/>
      <c r="X65" s="94" t="inlineStr"/>
      <c r="Y65" s="100">
        <f>COUNTIF('Interaction Log'!A:A,A65)</f>
        <v/>
      </c>
      <c r="Z65" s="101">
        <f>IFERROR(TEXT(MAXIFS('Interaction Log'!D:D,'Interaction Log'!A:A,A65),"dd-mmm-yy"),"")</f>
        <v/>
      </c>
      <c r="AA65" s="102">
        <f>COUNTIFS('SSG Attendance Log'!A:A,A65,'SSG Attendance Log'!H:H,"Yes")</f>
        <v/>
      </c>
      <c r="AB65" s="103">
        <f>COUNTIF('Crisis Log'!A:A,A65)</f>
        <v/>
      </c>
      <c r="AC65" s="104">
        <f>IFERROR(INDEX('Crisis Log'!D:D,MATCH(1,('Crisis Log'!A:A=A65)*('Crisis Log'!H:H&lt;&gt;"Yes"),0)),"")</f>
        <v/>
      </c>
    </row>
    <row r="66" ht="36" customHeight="1">
      <c r="A66" s="86" t="inlineStr">
        <is>
          <t>B-100639</t>
        </is>
      </c>
      <c r="B66" s="65" t="inlineStr">
        <is>
          <t>Vaishnavi</t>
        </is>
      </c>
      <c r="C66" s="112" t="inlineStr"/>
      <c r="D66" s="87" t="inlineStr"/>
      <c r="E66" s="88" t="inlineStr"/>
      <c r="F66" s="89" t="inlineStr"/>
      <c r="G66" s="107" t="inlineStr">
        <is>
          <t>Studying</t>
        </is>
      </c>
      <c r="H66" s="91" t="inlineStr">
        <is>
          <t>BIMT, 1st Year</t>
        </is>
      </c>
      <c r="I66" s="92" t="inlineStr">
        <is>
          <t>1st Year</t>
        </is>
      </c>
      <c r="J66" s="93" t="inlineStr"/>
      <c r="K66" s="93" t="inlineStr"/>
      <c r="L66" s="93" t="inlineStr"/>
      <c r="M66" s="94" t="inlineStr">
        <is>
          <t>Continue studying</t>
        </is>
      </c>
      <c r="N66" s="95" t="n">
        <v>60000</v>
      </c>
      <c r="O66" s="95" t="n">
        <v>54000</v>
      </c>
      <c r="P66" s="95" t="n">
        <v>9000</v>
      </c>
      <c r="Q66" s="96" t="inlineStr"/>
      <c r="R66" s="97">
        <f>IFERROR(N66+O66+P66,0)</f>
        <v/>
      </c>
      <c r="S66" s="98" t="inlineStr"/>
      <c r="T66" s="98" t="inlineStr"/>
      <c r="U66" s="99" t="inlineStr"/>
      <c r="V66" s="99" t="inlineStr"/>
      <c r="W66" s="64" t="inlineStr"/>
      <c r="X66" s="94" t="inlineStr"/>
      <c r="Y66" s="100">
        <f>COUNTIF('Interaction Log'!A:A,A66)</f>
        <v/>
      </c>
      <c r="Z66" s="101">
        <f>IFERROR(TEXT(MAXIFS('Interaction Log'!D:D,'Interaction Log'!A:A,A66),"dd-mmm-yy"),"")</f>
        <v/>
      </c>
      <c r="AA66" s="102">
        <f>COUNTIFS('SSG Attendance Log'!A:A,A66,'SSG Attendance Log'!H:H,"Yes")</f>
        <v/>
      </c>
      <c r="AB66" s="103">
        <f>COUNTIF('Crisis Log'!A:A,A66)</f>
        <v/>
      </c>
      <c r="AC66" s="104">
        <f>IFERROR(INDEX('Crisis Log'!D:D,MATCH(1,('Crisis Log'!A:A=A66)*('Crisis Log'!H:H&lt;&gt;"Yes"),0)),"")</f>
        <v/>
      </c>
    </row>
    <row r="67" ht="36" customHeight="1">
      <c r="A67" s="86" t="inlineStr">
        <is>
          <t>B-100581</t>
        </is>
      </c>
      <c r="B67" s="65" t="inlineStr">
        <is>
          <t>Varun</t>
        </is>
      </c>
      <c r="C67" s="112" t="inlineStr"/>
      <c r="D67" s="87" t="inlineStr"/>
      <c r="E67" s="88" t="inlineStr"/>
      <c r="F67" s="89" t="inlineStr"/>
      <c r="G67" s="108" t="inlineStr">
        <is>
          <t>Not engaged</t>
        </is>
      </c>
      <c r="H67" s="91" t="inlineStr"/>
      <c r="I67" s="92" t="inlineStr"/>
      <c r="J67" s="93" t="inlineStr"/>
      <c r="K67" s="93" t="inlineStr"/>
      <c r="L67" s="93" t="inlineStr"/>
      <c r="M67" s="94" t="inlineStr">
        <is>
          <t>Continue studying</t>
        </is>
      </c>
      <c r="N67" s="95" t="n">
        <v>100000</v>
      </c>
      <c r="O67" s="95" t="n">
        <v>0</v>
      </c>
      <c r="P67" s="95" t="n">
        <v>0</v>
      </c>
      <c r="Q67" s="96" t="inlineStr"/>
      <c r="R67" s="97">
        <f>IFERROR(N67+O67+P67,0)</f>
        <v/>
      </c>
      <c r="S67" s="98" t="inlineStr"/>
      <c r="T67" s="98" t="inlineStr"/>
      <c r="U67" s="99" t="inlineStr"/>
      <c r="V67" s="99" t="inlineStr"/>
      <c r="W67" s="64" t="inlineStr"/>
      <c r="X67" s="94" t="inlineStr"/>
      <c r="Y67" s="100">
        <f>COUNTIF('Interaction Log'!A:A,A67)</f>
        <v/>
      </c>
      <c r="Z67" s="101">
        <f>IFERROR(TEXT(MAXIFS('Interaction Log'!D:D,'Interaction Log'!A:A,A67),"dd-mmm-yy"),"")</f>
        <v/>
      </c>
      <c r="AA67" s="102">
        <f>COUNTIFS('SSG Attendance Log'!A:A,A67,'SSG Attendance Log'!H:H,"Yes")</f>
        <v/>
      </c>
      <c r="AB67" s="103">
        <f>COUNTIF('Crisis Log'!A:A,A67)</f>
        <v/>
      </c>
      <c r="AC67" s="104">
        <f>IFERROR(INDEX('Crisis Log'!D:D,MATCH(1,('Crisis Log'!A:A=A67)*('Crisis Log'!H:H&lt;&gt;"Yes"),0)),"")</f>
        <v/>
      </c>
    </row>
    <row r="68" ht="36" customHeight="1">
      <c r="A68" s="86" t="inlineStr">
        <is>
          <t>B-100059</t>
        </is>
      </c>
      <c r="B68" s="65" t="inlineStr">
        <is>
          <t>Gouri</t>
        </is>
      </c>
      <c r="C68" s="112" t="inlineStr"/>
      <c r="D68" s="87" t="inlineStr"/>
      <c r="E68" s="88" t="inlineStr"/>
      <c r="F68" s="89" t="inlineStr"/>
      <c r="G68" s="107" t="inlineStr">
        <is>
          <t>Studying</t>
        </is>
      </c>
      <c r="H68" s="91" t="inlineStr"/>
      <c r="I68" s="92" t="inlineStr"/>
      <c r="J68" s="93" t="inlineStr"/>
      <c r="K68" s="93" t="inlineStr"/>
      <c r="L68" s="93" t="inlineStr"/>
      <c r="M68" s="94" t="inlineStr">
        <is>
          <t>Complete course and transition to work</t>
        </is>
      </c>
      <c r="N68" s="95" t="n">
        <v>40000</v>
      </c>
      <c r="O68" s="95" t="n">
        <v>15000</v>
      </c>
      <c r="P68" s="95" t="n">
        <v>0</v>
      </c>
      <c r="Q68" s="96" t="inlineStr"/>
      <c r="R68" s="97">
        <f>IFERROR(N68+O68+P68,0)</f>
        <v/>
      </c>
      <c r="S68" s="98" t="inlineStr"/>
      <c r="T68" s="98" t="inlineStr"/>
      <c r="U68" s="99" t="inlineStr"/>
      <c r="V68" s="99" t="inlineStr"/>
      <c r="W68" s="64" t="inlineStr"/>
      <c r="X68" s="94" t="inlineStr"/>
      <c r="Y68" s="100">
        <f>COUNTIF('Interaction Log'!A:A,A68)</f>
        <v/>
      </c>
      <c r="Z68" s="101">
        <f>IFERROR(TEXT(MAXIFS('Interaction Log'!D:D,'Interaction Log'!A:A,A68),"dd-mmm-yy"),"")</f>
        <v/>
      </c>
      <c r="AA68" s="102">
        <f>COUNTIFS('SSG Attendance Log'!A:A,A68,'SSG Attendance Log'!H:H,"Yes")</f>
        <v/>
      </c>
      <c r="AB68" s="103">
        <f>COUNTIF('Crisis Log'!A:A,A68)</f>
        <v/>
      </c>
      <c r="AC68" s="104">
        <f>IFERROR(INDEX('Crisis Log'!D:D,MATCH(1,('Crisis Log'!A:A=A68)*('Crisis Log'!H:H&lt;&gt;"Yes"),0)),"")</f>
        <v/>
      </c>
    </row>
    <row r="69" ht="36" customHeight="1">
      <c r="A69" s="86" t="inlineStr">
        <is>
          <t>B-100641</t>
        </is>
      </c>
      <c r="B69" s="65" t="inlineStr">
        <is>
          <t>Sameera</t>
        </is>
      </c>
      <c r="C69" s="112" t="inlineStr"/>
      <c r="D69" s="87" t="inlineStr"/>
      <c r="E69" s="88" t="inlineStr"/>
      <c r="F69" s="89" t="inlineStr"/>
      <c r="G69" s="107" t="inlineStr">
        <is>
          <t>Studying</t>
        </is>
      </c>
      <c r="H69" s="91" t="inlineStr">
        <is>
          <t>B.Sc Nursing 1st Year</t>
        </is>
      </c>
      <c r="I69" s="92" t="inlineStr">
        <is>
          <t>1st Year</t>
        </is>
      </c>
      <c r="J69" s="93" t="inlineStr"/>
      <c r="K69" s="93" t="inlineStr"/>
      <c r="L69" s="93" t="inlineStr"/>
      <c r="M69" s="94" t="inlineStr">
        <is>
          <t>Continue studying</t>
        </is>
      </c>
      <c r="N69" s="95" t="n">
        <v>100000</v>
      </c>
      <c r="O69" s="95" t="n">
        <v>0</v>
      </c>
      <c r="P69" s="95" t="n">
        <v>9000</v>
      </c>
      <c r="Q69" s="96" t="inlineStr"/>
      <c r="R69" s="97">
        <f>IFERROR(N69+O69+P69,0)</f>
        <v/>
      </c>
      <c r="S69" s="98" t="inlineStr"/>
      <c r="T69" s="98" t="inlineStr"/>
      <c r="U69" s="99" t="inlineStr"/>
      <c r="V69" s="99" t="inlineStr"/>
      <c r="W69" s="64" t="inlineStr"/>
      <c r="X69" s="94" t="inlineStr"/>
      <c r="Y69" s="100">
        <f>COUNTIF('Interaction Log'!A:A,A69)</f>
        <v/>
      </c>
      <c r="Z69" s="101">
        <f>IFERROR(TEXT(MAXIFS('Interaction Log'!D:D,'Interaction Log'!A:A,A69),"dd-mmm-yy"),"")</f>
        <v/>
      </c>
      <c r="AA69" s="102">
        <f>COUNTIFS('SSG Attendance Log'!A:A,A69,'SSG Attendance Log'!H:H,"Yes")</f>
        <v/>
      </c>
      <c r="AB69" s="103">
        <f>COUNTIF('Crisis Log'!A:A,A69)</f>
        <v/>
      </c>
      <c r="AC69" s="104">
        <f>IFERROR(INDEX('Crisis Log'!D:D,MATCH(1,('Crisis Log'!A:A=A69)*('Crisis Log'!H:H&lt;&gt;"Yes"),0)),"")</f>
        <v/>
      </c>
    </row>
    <row r="70" ht="36" customHeight="1">
      <c r="A70" s="86" t="inlineStr">
        <is>
          <t>B-100648</t>
        </is>
      </c>
      <c r="B70" s="65" t="inlineStr">
        <is>
          <t>Andrew</t>
        </is>
      </c>
      <c r="C70" s="112" t="inlineStr"/>
      <c r="D70" s="87" t="inlineStr"/>
      <c r="E70" s="88" t="inlineStr"/>
      <c r="F70" s="89" t="inlineStr"/>
      <c r="G70" s="107" t="inlineStr">
        <is>
          <t>Studying</t>
        </is>
      </c>
      <c r="H70" s="91" t="inlineStr">
        <is>
          <t>bca 2nd sem</t>
        </is>
      </c>
      <c r="I70" s="92" t="inlineStr"/>
      <c r="J70" s="93" t="inlineStr"/>
      <c r="K70" s="93" t="inlineStr"/>
      <c r="L70" s="93" t="inlineStr">
        <is>
          <t>No Income</t>
        </is>
      </c>
      <c r="M70" s="94" t="inlineStr">
        <is>
          <t>Continue studying</t>
        </is>
      </c>
      <c r="N70" s="95" t="n">
        <v>60000</v>
      </c>
      <c r="O70" s="95" t="n">
        <v>0</v>
      </c>
      <c r="P70" s="95" t="n">
        <v>12000</v>
      </c>
      <c r="Q70" s="96" t="inlineStr"/>
      <c r="R70" s="97">
        <f>IFERROR(N70+O70+P70,0)</f>
        <v/>
      </c>
      <c r="S70" s="98" t="inlineStr"/>
      <c r="T70" s="98" t="inlineStr"/>
      <c r="U70" s="99" t="inlineStr"/>
      <c r="V70" s="99" t="inlineStr"/>
      <c r="W70" s="64" t="inlineStr"/>
      <c r="X70" s="94" t="inlineStr"/>
      <c r="Y70" s="100">
        <f>COUNTIF('Interaction Log'!A:A,A70)</f>
        <v/>
      </c>
      <c r="Z70" s="101">
        <f>IFERROR(TEXT(MAXIFS('Interaction Log'!D:D,'Interaction Log'!A:A,A70),"dd-mmm-yy"),"")</f>
        <v/>
      </c>
      <c r="AA70" s="102">
        <f>COUNTIFS('SSG Attendance Log'!A:A,A70,'SSG Attendance Log'!H:H,"Yes")</f>
        <v/>
      </c>
      <c r="AB70" s="103">
        <f>COUNTIF('Crisis Log'!A:A,A70)</f>
        <v/>
      </c>
      <c r="AC70" s="104">
        <f>IFERROR(INDEX('Crisis Log'!D:D,MATCH(1,('Crisis Log'!A:A=A70)*('Crisis Log'!H:H&lt;&gt;"Yes"),0)),"")</f>
        <v/>
      </c>
    </row>
    <row r="71" ht="13" customHeight="1">
      <c r="A71" s="110" t="inlineStr">
        <is>
          <t xml:space="preserve">  CHAPTER NOTES</t>
        </is>
      </c>
      <c r="B71" s="114" t="n"/>
      <c r="C71" s="114" t="n"/>
      <c r="D71" s="114" t="n"/>
      <c r="E71" s="114" t="n"/>
      <c r="F71" s="114" t="n"/>
      <c r="G71" s="114" t="n"/>
      <c r="H71" s="114" t="n"/>
      <c r="I71" s="114" t="n"/>
      <c r="J71" s="114" t="n"/>
      <c r="K71" s="114" t="n"/>
      <c r="L71" s="114" t="n"/>
      <c r="M71" s="114" t="n"/>
      <c r="N71" s="114" t="n"/>
      <c r="O71" s="114" t="n"/>
      <c r="P71" s="114" t="n"/>
      <c r="Q71" s="114" t="n"/>
      <c r="R71" s="114" t="n"/>
      <c r="S71" s="114" t="n"/>
      <c r="T71" s="114" t="n"/>
      <c r="U71" s="114" t="n"/>
      <c r="V71" s="114" t="n"/>
      <c r="W71" s="114" t="n"/>
      <c r="X71" s="114" t="n"/>
      <c r="Y71" s="114" t="n"/>
      <c r="Z71" s="114" t="n"/>
      <c r="AA71" s="114" t="n"/>
      <c r="AB71" s="114" t="n"/>
      <c r="AC71" s="115" t="n"/>
    </row>
    <row r="72" ht="44" customHeight="1">
      <c r="A72" s="111" t="inlineStr">
        <is>
          <t>[ Notes ]</t>
        </is>
      </c>
      <c r="B72" s="114" t="n"/>
      <c r="C72" s="114" t="n"/>
      <c r="D72" s="114" t="n"/>
      <c r="E72" s="114" t="n"/>
      <c r="F72" s="114" t="n"/>
      <c r="G72" s="114" t="n"/>
      <c r="H72" s="114" t="n"/>
      <c r="I72" s="114" t="n"/>
      <c r="J72" s="114" t="n"/>
      <c r="K72" s="114" t="n"/>
      <c r="L72" s="114" t="n"/>
      <c r="M72" s="114" t="n"/>
      <c r="N72" s="114" t="n"/>
      <c r="O72" s="114" t="n"/>
      <c r="P72" s="114" t="n"/>
      <c r="Q72" s="114" t="n"/>
      <c r="R72" s="114" t="n"/>
      <c r="S72" s="114" t="n"/>
      <c r="T72" s="114" t="n"/>
      <c r="U72" s="114" t="n"/>
      <c r="V72" s="114" t="n"/>
      <c r="W72" s="114" t="n"/>
      <c r="X72" s="114" t="n"/>
      <c r="Y72" s="114" t="n"/>
      <c r="Z72" s="114" t="n"/>
      <c r="AA72" s="114" t="n"/>
      <c r="AB72" s="114" t="n"/>
      <c r="AC72" s="115" t="n"/>
    </row>
  </sheetData>
  <autoFilter ref="A5:AC70"/>
  <mergeCells count="13">
    <mergeCell ref="A71:AC71"/>
    <mergeCell ref="E4:F4"/>
    <mergeCell ref="N4:R4"/>
    <mergeCell ref="Y4:Z4"/>
    <mergeCell ref="A1:AC1"/>
    <mergeCell ref="U4:X4"/>
    <mergeCell ref="A4:D4"/>
    <mergeCell ref="A3:AC3"/>
    <mergeCell ref="G4:L4"/>
    <mergeCell ref="AB4:AC4"/>
    <mergeCell ref="A2:AC2"/>
    <mergeCell ref="A72:AC72"/>
    <mergeCell ref="S4:T4"/>
  </mergeCells>
  <dataValidations count="3">
    <dataValidation sqref="T6:T121" showDropDown="0" showInputMessage="0" showErrorMessage="0" allowBlank="0" type="list">
      <formula1>"SSG 1,SSG 2,SSG 3,SSG 4,SSG 5,SSG 6,SSG 7,SSG 8,SSG 9,SSG 10"</formula1>
    </dataValidation>
    <dataValidation sqref="C6:C121" showDropDown="0" showInputMessage="0" showErrorMessage="0" allowBlank="0" type="list">
      <formula1>"Male,Female,Prefer not to say"</formula1>
    </dataValidation>
    <dataValidation sqref="G6:G121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A9461"/>
    <outlinePr summaryBelow="1" summaryRight="1"/>
    <pageSetUpPr/>
  </sheetPr>
  <dimension ref="A1:AC15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CHANDIGARH  ·  8 youth  ·  0M 8F  ·  Budget: Rs 874,400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  Working: 6  ·  Sch: Rs 140,000  Hous: Rs 462,000  Stip: Rs 272,400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B-100511</t>
        </is>
      </c>
      <c r="B6" s="65" t="inlineStr">
        <is>
          <t>Asha</t>
        </is>
      </c>
      <c r="C6" s="105" t="inlineStr">
        <is>
          <t>Female</t>
        </is>
      </c>
      <c r="D6" s="87" t="inlineStr">
        <is>
          <t>2017</t>
        </is>
      </c>
      <c r="E6" s="88" t="inlineStr">
        <is>
          <t>9478037105</t>
        </is>
      </c>
      <c r="F6" s="89" t="inlineStr">
        <is>
          <t>rasha777854@gmail.com</t>
        </is>
      </c>
      <c r="G6" s="109" t="inlineStr">
        <is>
          <t>Working</t>
        </is>
      </c>
      <c r="H6" s="91" t="inlineStr"/>
      <c r="I6" s="92" t="inlineStr"/>
      <c r="J6" s="93" t="inlineStr"/>
      <c r="K6" s="93" t="inlineStr">
        <is>
          <t>IT or Technology</t>
        </is>
      </c>
      <c r="L6" s="93" t="inlineStr">
        <is>
          <t>₹10,000 – ₹20,000</t>
        </is>
      </c>
      <c r="M6" s="94" t="inlineStr">
        <is>
          <t>Job change or transition</t>
        </is>
      </c>
      <c r="N6" s="95" t="n">
        <v>20000</v>
      </c>
      <c r="O6" s="95" t="n">
        <v>48000</v>
      </c>
      <c r="P6" s="95" t="n">
        <v>15000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B-100509</t>
        </is>
      </c>
      <c r="B7" s="65" t="inlineStr">
        <is>
          <t>Bikramjeet Kaur</t>
        </is>
      </c>
      <c r="C7" s="105" t="inlineStr">
        <is>
          <t>Female</t>
        </is>
      </c>
      <c r="D7" s="87" t="inlineStr">
        <is>
          <t>2021</t>
        </is>
      </c>
      <c r="E7" s="88" t="inlineStr">
        <is>
          <t>9592811671</t>
        </is>
      </c>
      <c r="F7" s="89" t="inlineStr">
        <is>
          <t>bikramjeetk001@gmail.com</t>
        </is>
      </c>
      <c r="G7" s="109" t="inlineStr">
        <is>
          <t>Working</t>
        </is>
      </c>
      <c r="H7" s="91" t="inlineStr"/>
      <c r="I7" s="92" t="inlineStr"/>
      <c r="J7" s="93" t="inlineStr"/>
      <c r="K7" s="93" t="inlineStr">
        <is>
          <t>Healthcare or Care work</t>
        </is>
      </c>
      <c r="L7" s="93" t="inlineStr">
        <is>
          <t>₹10,000 – ₹20,000</t>
        </is>
      </c>
      <c r="M7" s="94" t="inlineStr">
        <is>
          <t>Continue working</t>
        </is>
      </c>
      <c r="N7" s="95" t="n">
        <v>0</v>
      </c>
      <c r="O7" s="95" t="n">
        <v>36000</v>
      </c>
      <c r="P7" s="95" t="n">
        <v>55200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B-100510</t>
        </is>
      </c>
      <c r="B8" s="65" t="inlineStr">
        <is>
          <t>Lovepreet Kaur</t>
        </is>
      </c>
      <c r="C8" s="105" t="inlineStr">
        <is>
          <t>Female</t>
        </is>
      </c>
      <c r="D8" s="87" t="inlineStr">
        <is>
          <t>2015</t>
        </is>
      </c>
      <c r="E8" s="88" t="inlineStr">
        <is>
          <t>7889025964</t>
        </is>
      </c>
      <c r="F8" s="89" t="inlineStr">
        <is>
          <t>lk6248840@gmail.com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Retail or Sales</t>
        </is>
      </c>
      <c r="L8" s="93" t="inlineStr">
        <is>
          <t>₹10,000 – ₹20,000</t>
        </is>
      </c>
      <c r="M8" s="94" t="inlineStr">
        <is>
          <t>Job change or transition</t>
        </is>
      </c>
      <c r="N8" s="95" t="n">
        <v>30000</v>
      </c>
      <c r="O8" s="95" t="n">
        <v>72000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B-100532</t>
        </is>
      </c>
      <c r="B9" s="65" t="inlineStr">
        <is>
          <t>Prachi</t>
        </is>
      </c>
      <c r="C9" s="105" t="inlineStr">
        <is>
          <t>Female</t>
        </is>
      </c>
      <c r="D9" s="87" t="inlineStr">
        <is>
          <t>2022</t>
        </is>
      </c>
      <c r="E9" s="88" t="inlineStr">
        <is>
          <t>9872468240</t>
        </is>
      </c>
      <c r="F9" s="89" t="inlineStr">
        <is>
          <t>prachi.987ashi@gmail.com</t>
        </is>
      </c>
      <c r="G9" s="106" t="inlineStr">
        <is>
          <t>Studying and working</t>
        </is>
      </c>
      <c r="H9" s="91" t="inlineStr">
        <is>
          <t>BA History 2nd year</t>
        </is>
      </c>
      <c r="I9" s="92" t="inlineStr">
        <is>
          <t>2nd year</t>
        </is>
      </c>
      <c r="J9" s="93" t="inlineStr"/>
      <c r="K9" s="93" t="inlineStr">
        <is>
          <t>Freelance or Gig work</t>
        </is>
      </c>
      <c r="L9" s="93" t="inlineStr">
        <is>
          <t>Less than ₹10,000</t>
        </is>
      </c>
      <c r="M9" s="94" t="inlineStr">
        <is>
          <t>Continue studying</t>
        </is>
      </c>
      <c r="N9" s="95" t="n">
        <v>30000</v>
      </c>
      <c r="O9" s="95" t="n">
        <v>72000</v>
      </c>
      <c r="P9" s="95" t="n">
        <v>36000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B-100556</t>
        </is>
      </c>
      <c r="B10" s="65" t="inlineStr">
        <is>
          <t>Rajwant kaur</t>
        </is>
      </c>
      <c r="C10" s="105" t="inlineStr">
        <is>
          <t>Female</t>
        </is>
      </c>
      <c r="D10" s="87" t="inlineStr">
        <is>
          <t>2017</t>
        </is>
      </c>
      <c r="E10" s="88" t="inlineStr">
        <is>
          <t>8872412644</t>
        </is>
      </c>
      <c r="F10" s="89" t="inlineStr">
        <is>
          <t>Krajwant943@gmail.com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IT or Technology</t>
        </is>
      </c>
      <c r="L10" s="93" t="inlineStr">
        <is>
          <t>₹10,000 – ₹20,000</t>
        </is>
      </c>
      <c r="M10" s="94" t="inlineStr">
        <is>
          <t>Continue working</t>
        </is>
      </c>
      <c r="N10" s="95" t="n">
        <v>0</v>
      </c>
      <c r="O10" s="95" t="n">
        <v>48000</v>
      </c>
      <c r="P10" s="95" t="n">
        <v>15000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B-100513</t>
        </is>
      </c>
      <c r="B11" s="65" t="inlineStr">
        <is>
          <t>Ripandeep Kaur</t>
        </is>
      </c>
      <c r="C11" s="105" t="inlineStr">
        <is>
          <t>Female</t>
        </is>
      </c>
      <c r="D11" s="87" t="inlineStr">
        <is>
          <t>2020</t>
        </is>
      </c>
      <c r="E11" s="88" t="inlineStr">
        <is>
          <t>7710629842</t>
        </is>
      </c>
      <c r="F11" s="89" t="inlineStr">
        <is>
          <t>ripandeepkaurk@gmail.com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>
        <is>
          <t>IT or Technology</t>
        </is>
      </c>
      <c r="L11" s="93" t="inlineStr">
        <is>
          <t>₹10,000 – ₹20,000</t>
        </is>
      </c>
      <c r="M11" s="94" t="inlineStr">
        <is>
          <t>Job change or transition</t>
        </is>
      </c>
      <c r="N11" s="95" t="n">
        <v>30000</v>
      </c>
      <c r="O11" s="95" t="n">
        <v>72000</v>
      </c>
      <c r="P11" s="95" t="n">
        <v>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B-100507</t>
        </is>
      </c>
      <c r="B12" s="65" t="inlineStr">
        <is>
          <t>Sharanjeet Kaur</t>
        </is>
      </c>
      <c r="C12" s="105" t="inlineStr">
        <is>
          <t>Female</t>
        </is>
      </c>
      <c r="D12" s="87" t="inlineStr">
        <is>
          <t>2016</t>
        </is>
      </c>
      <c r="E12" s="88" t="inlineStr">
        <is>
          <t>7719716896</t>
        </is>
      </c>
      <c r="F12" s="89" t="inlineStr">
        <is>
          <t>Ksharanjeet923@gmail.com</t>
        </is>
      </c>
      <c r="G12" s="107" t="inlineStr">
        <is>
          <t>Studying</t>
        </is>
      </c>
      <c r="H12" s="91" t="inlineStr">
        <is>
          <t>BA History 2nd year</t>
        </is>
      </c>
      <c r="I12" s="92" t="inlineStr">
        <is>
          <t>2nd year</t>
        </is>
      </c>
      <c r="J12" s="93" t="inlineStr"/>
      <c r="K12" s="93" t="inlineStr"/>
      <c r="L12" s="93" t="inlineStr">
        <is>
          <t>No Income</t>
        </is>
      </c>
      <c r="M12" s="94" t="inlineStr">
        <is>
          <t>Continue studying</t>
        </is>
      </c>
      <c r="N12" s="95" t="n">
        <v>30000</v>
      </c>
      <c r="O12" s="95" t="n">
        <v>80400</v>
      </c>
      <c r="P12" s="95" t="n">
        <v>96000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B-100508</t>
        </is>
      </c>
      <c r="B13" s="65" t="inlineStr">
        <is>
          <t>Smilepreet Kaur</t>
        </is>
      </c>
      <c r="C13" s="105" t="inlineStr">
        <is>
          <t>Female</t>
        </is>
      </c>
      <c r="D13" s="87" t="inlineStr">
        <is>
          <t>2021</t>
        </is>
      </c>
      <c r="E13" s="88" t="inlineStr">
        <is>
          <t>7973181565</t>
        </is>
      </c>
      <c r="F13" s="89" t="inlineStr">
        <is>
          <t>smilepreetk001@gmail.com</t>
        </is>
      </c>
      <c r="G13" s="109" t="inlineStr">
        <is>
          <t>Working</t>
        </is>
      </c>
      <c r="H13" s="91" t="inlineStr"/>
      <c r="I13" s="92" t="inlineStr"/>
      <c r="J13" s="93" t="inlineStr"/>
      <c r="K13" s="93" t="inlineStr">
        <is>
          <t>Healthcare or Care work</t>
        </is>
      </c>
      <c r="L13" s="93" t="inlineStr">
        <is>
          <t>₹10,000 – ₹20,000</t>
        </is>
      </c>
      <c r="M13" s="94" t="inlineStr">
        <is>
          <t>Continue working</t>
        </is>
      </c>
      <c r="N13" s="95" t="n">
        <v>0</v>
      </c>
      <c r="O13" s="95" t="n">
        <v>33600</v>
      </c>
      <c r="P13" s="95" t="n">
        <v>55200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13" customHeight="1">
      <c r="A14" s="110" t="inlineStr">
        <is>
          <t xml:space="preserve">  CHAPTER NOTES</t>
        </is>
      </c>
      <c r="B14" s="114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5" t="n"/>
    </row>
    <row r="15" ht="44" customHeight="1">
      <c r="A15" s="111" t="inlineStr">
        <is>
          <t>[ Notes ]</t>
        </is>
      </c>
      <c r="B15" s="114" t="n"/>
      <c r="C15" s="114" t="n"/>
      <c r="D15" s="114" t="n"/>
      <c r="E15" s="114" t="n"/>
      <c r="F15" s="114" t="n"/>
      <c r="G15" s="114" t="n"/>
      <c r="H15" s="114" t="n"/>
      <c r="I15" s="114" t="n"/>
      <c r="J15" s="114" t="n"/>
      <c r="K15" s="114" t="n"/>
      <c r="L15" s="114" t="n"/>
      <c r="M15" s="114" t="n"/>
      <c r="N15" s="114" t="n"/>
      <c r="O15" s="114" t="n"/>
      <c r="P15" s="114" t="n"/>
      <c r="Q15" s="114" t="n"/>
      <c r="R15" s="114" t="n"/>
      <c r="S15" s="114" t="n"/>
      <c r="T15" s="114" t="n"/>
      <c r="U15" s="114" t="n"/>
      <c r="V15" s="114" t="n"/>
      <c r="W15" s="114" t="n"/>
      <c r="X15" s="114" t="n"/>
      <c r="Y15" s="114" t="n"/>
      <c r="Z15" s="114" t="n"/>
      <c r="AA15" s="114" t="n"/>
      <c r="AB15" s="114" t="n"/>
      <c r="AC15" s="115" t="n"/>
    </row>
  </sheetData>
  <autoFilter ref="A5:AC13"/>
  <mergeCells count="13">
    <mergeCell ref="E4:F4"/>
    <mergeCell ref="N4:R4"/>
    <mergeCell ref="Y4:Z4"/>
    <mergeCell ref="A1:AC1"/>
    <mergeCell ref="A14:AC14"/>
    <mergeCell ref="U4:X4"/>
    <mergeCell ref="A4:D4"/>
    <mergeCell ref="A3:AC3"/>
    <mergeCell ref="A15:AC15"/>
    <mergeCell ref="G4:L4"/>
    <mergeCell ref="AB4:AC4"/>
    <mergeCell ref="A2:AC2"/>
    <mergeCell ref="S4:T4"/>
  </mergeCells>
  <dataValidations count="3">
    <dataValidation sqref="T6:T64" showDropDown="0" showInputMessage="0" showErrorMessage="0" allowBlank="0" type="list">
      <formula1>"Chandigarh SSG 1,Chandigarh SSG 2,Chandigarh SSG 3,Chandigarh SSG 4,Chandigarh SSG 5,Chandigarh SSG 6,Chandigarh SSG 7,Chandigarh SSG 8,Chandigarh SSG 9,Chandigarh SSG 10"</formula1>
    </dataValidation>
    <dataValidation sqref="C6:C64" showDropDown="0" showInputMessage="0" showErrorMessage="0" allowBlank="0" type="list">
      <formula1>"Male,Female,Prefer not to say"</formula1>
    </dataValidation>
    <dataValidation sqref="G6:G64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7a4d78"/>
    <outlinePr summaryBelow="1" summaryRight="1"/>
    <pageSetUpPr/>
  </sheetPr>
  <dimension ref="A1:AC45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CHENNAI  ·  38 youth  ·  21M 15F 2 gender not set — fill col C  ·  Budget: Rs 2,700,700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10  Working: 19  ·  Sch: Rs 758,200  Hous: Rs 1,612,500  Stip: Rs 330,000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B-100239</t>
        </is>
      </c>
      <c r="B6" s="65" t="inlineStr">
        <is>
          <t>Anoch Arul</t>
        </is>
      </c>
      <c r="C6" s="64" t="inlineStr">
        <is>
          <t>Male</t>
        </is>
      </c>
      <c r="D6" s="87" t="inlineStr">
        <is>
          <t>2018</t>
        </is>
      </c>
      <c r="E6" s="88" t="inlineStr">
        <is>
          <t>6369368846</t>
        </is>
      </c>
      <c r="F6" s="89" t="inlineStr">
        <is>
          <t>arulmeri99@gmail.com</t>
        </is>
      </c>
      <c r="G6" s="108" t="inlineStr">
        <is>
          <t>Not engaged</t>
        </is>
      </c>
      <c r="H6" s="91" t="inlineStr"/>
      <c r="I6" s="92" t="inlineStr"/>
      <c r="J6" s="93" t="inlineStr"/>
      <c r="K6" s="93" t="inlineStr"/>
      <c r="L6" s="93" t="inlineStr">
        <is>
          <t>No Income</t>
        </is>
      </c>
      <c r="M6" s="94" t="inlineStr">
        <is>
          <t>Still exploring</t>
        </is>
      </c>
      <c r="N6" s="95" t="n">
        <v>0</v>
      </c>
      <c r="O6" s="95" t="n">
        <v>0</v>
      </c>
      <c r="P6" s="95" t="n">
        <v>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B-100241</t>
        </is>
      </c>
      <c r="B7" s="65" t="inlineStr">
        <is>
          <t>Chandru</t>
        </is>
      </c>
      <c r="C7" s="64" t="inlineStr">
        <is>
          <t>Male</t>
        </is>
      </c>
      <c r="D7" s="87" t="inlineStr">
        <is>
          <t>2014</t>
        </is>
      </c>
      <c r="E7" s="88" t="inlineStr">
        <is>
          <t>9319762549</t>
        </is>
      </c>
      <c r="F7" s="89" t="inlineStr">
        <is>
          <t>chandru4sep2001@gmail.com</t>
        </is>
      </c>
      <c r="G7" s="106" t="inlineStr">
        <is>
          <t>Studying and working</t>
        </is>
      </c>
      <c r="H7" s="91" t="inlineStr">
        <is>
          <t>MBA OPRATIONAL MANAGEMENT</t>
        </is>
      </c>
      <c r="I7" s="92" t="inlineStr"/>
      <c r="J7" s="93" t="inlineStr"/>
      <c r="K7" s="93" t="inlineStr">
        <is>
          <t>Other</t>
        </is>
      </c>
      <c r="L7" s="93" t="inlineStr">
        <is>
          <t>₹10,000 – ₹20,000</t>
        </is>
      </c>
      <c r="M7" s="94" t="inlineStr">
        <is>
          <t>Complete course and transition to work</t>
        </is>
      </c>
      <c r="N7" s="95" t="n">
        <v>0</v>
      </c>
      <c r="O7" s="95" t="n">
        <v>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B-100262</t>
        </is>
      </c>
      <c r="B8" s="65" t="inlineStr">
        <is>
          <t>Keerthana.S</t>
        </is>
      </c>
      <c r="C8" s="105" t="inlineStr">
        <is>
          <t>Female</t>
        </is>
      </c>
      <c r="D8" s="87" t="inlineStr">
        <is>
          <t>2024</t>
        </is>
      </c>
      <c r="E8" s="88" t="inlineStr">
        <is>
          <t>8247860884</t>
        </is>
      </c>
      <c r="F8" s="89" t="inlineStr">
        <is>
          <t>keerthisskb@gmail.com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Healthcare or Care work</t>
        </is>
      </c>
      <c r="L8" s="93" t="inlineStr">
        <is>
          <t>₹10,000 – ₹20,000</t>
        </is>
      </c>
      <c r="M8" s="94" t="inlineStr">
        <is>
          <t>Job change or transition</t>
        </is>
      </c>
      <c r="N8" s="95" t="n">
        <v>10000</v>
      </c>
      <c r="O8" s="95" t="n">
        <v>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B-100220</t>
        </is>
      </c>
      <c r="B9" s="65" t="inlineStr">
        <is>
          <t>Hemanth Prabhakaran</t>
        </is>
      </c>
      <c r="C9" s="64" t="inlineStr">
        <is>
          <t>Male</t>
        </is>
      </c>
      <c r="D9" s="87" t="inlineStr">
        <is>
          <t>2016</t>
        </is>
      </c>
      <c r="E9" s="88" t="inlineStr">
        <is>
          <t>7397615863</t>
        </is>
      </c>
      <c r="F9" s="89" t="inlineStr">
        <is>
          <t>p.hemanthraju1623@gmail.com</t>
        </is>
      </c>
      <c r="G9" s="109" t="inlineStr">
        <is>
          <t>Working</t>
        </is>
      </c>
      <c r="H9" s="91" t="inlineStr"/>
      <c r="I9" s="92" t="inlineStr"/>
      <c r="J9" s="93" t="inlineStr"/>
      <c r="K9" s="93" t="inlineStr">
        <is>
          <t>Healthcare or Care work</t>
        </is>
      </c>
      <c r="L9" s="93" t="inlineStr">
        <is>
          <t>₹10,000 – ₹20,000</t>
        </is>
      </c>
      <c r="M9" s="94" t="inlineStr">
        <is>
          <t>Continue working</t>
        </is>
      </c>
      <c r="N9" s="95" t="n">
        <v>0</v>
      </c>
      <c r="O9" s="95" t="n">
        <v>72000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B-100236</t>
        </is>
      </c>
      <c r="B10" s="65" t="inlineStr">
        <is>
          <t>M D Rahul</t>
        </is>
      </c>
      <c r="C10" s="64" t="inlineStr">
        <is>
          <t>Male</t>
        </is>
      </c>
      <c r="D10" s="87" t="inlineStr">
        <is>
          <t>2011</t>
        </is>
      </c>
      <c r="E10" s="88" t="inlineStr">
        <is>
          <t>8106338785</t>
        </is>
      </c>
      <c r="F10" s="89" t="inlineStr">
        <is>
          <t>rahulmd2721@gmail.com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Healthcare or Care work</t>
        </is>
      </c>
      <c r="L10" s="93" t="inlineStr">
        <is>
          <t>Less than ₹10,000</t>
        </is>
      </c>
      <c r="M10" s="94" t="inlineStr">
        <is>
          <t>Continue working</t>
        </is>
      </c>
      <c r="N10" s="95" t="n">
        <v>0</v>
      </c>
      <c r="O10" s="95" t="n">
        <v>0</v>
      </c>
      <c r="P10" s="95" t="n">
        <v>24000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B-100234</t>
        </is>
      </c>
      <c r="B11" s="65" t="inlineStr">
        <is>
          <t>Edwin E</t>
        </is>
      </c>
      <c r="C11" s="64" t="inlineStr">
        <is>
          <t>Male</t>
        </is>
      </c>
      <c r="D11" s="87" t="inlineStr">
        <is>
          <t>2013</t>
        </is>
      </c>
      <c r="E11" s="88" t="inlineStr">
        <is>
          <t>9787502351</t>
        </is>
      </c>
      <c r="F11" s="89" t="inlineStr">
        <is>
          <t>pe1125996@gmail.com</t>
        </is>
      </c>
      <c r="G11" s="90" t="inlineStr">
        <is>
          <t>Looking for a job</t>
        </is>
      </c>
      <c r="H11" s="91" t="inlineStr"/>
      <c r="I11" s="92" t="inlineStr"/>
      <c r="J11" s="93" t="inlineStr"/>
      <c r="K11" s="93" t="inlineStr"/>
      <c r="L11" s="93" t="inlineStr"/>
      <c r="M11" s="94" t="inlineStr">
        <is>
          <t>Start working</t>
        </is>
      </c>
      <c r="N11" s="95" t="n">
        <v>0</v>
      </c>
      <c r="O11" s="95" t="n">
        <v>19500</v>
      </c>
      <c r="P11" s="95" t="n">
        <v>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B-100251</t>
        </is>
      </c>
      <c r="B12" s="65" t="inlineStr">
        <is>
          <t>V ARUL RANI</t>
        </is>
      </c>
      <c r="C12" s="105" t="inlineStr">
        <is>
          <t>Female</t>
        </is>
      </c>
      <c r="D12" s="87" t="inlineStr">
        <is>
          <t>2018</t>
        </is>
      </c>
      <c r="E12" s="88" t="inlineStr">
        <is>
          <t>9025985287</t>
        </is>
      </c>
      <c r="F12" s="89" t="inlineStr">
        <is>
          <t>arulrani.joel@gmail.com</t>
        </is>
      </c>
      <c r="G12" s="108" t="inlineStr">
        <is>
          <t>Not engaged</t>
        </is>
      </c>
      <c r="H12" s="91" t="inlineStr"/>
      <c r="I12" s="92" t="inlineStr"/>
      <c r="J12" s="93" t="inlineStr"/>
      <c r="K12" s="93" t="inlineStr"/>
      <c r="L12" s="93" t="inlineStr">
        <is>
          <t>No Income</t>
        </is>
      </c>
      <c r="M12" s="94" t="inlineStr">
        <is>
          <t>Job change or transition</t>
        </is>
      </c>
      <c r="N12" s="95" t="n">
        <v>0</v>
      </c>
      <c r="O12" s="95" t="n">
        <v>54000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B-100237</t>
        </is>
      </c>
      <c r="B13" s="65" t="inlineStr">
        <is>
          <t>Sriman Maridass</t>
        </is>
      </c>
      <c r="C13" s="64" t="inlineStr">
        <is>
          <t>Male</t>
        </is>
      </c>
      <c r="D13" s="87" t="inlineStr">
        <is>
          <t>2014</t>
        </is>
      </c>
      <c r="E13" s="88" t="inlineStr">
        <is>
          <t>8056319901</t>
        </is>
      </c>
      <c r="F13" s="89" t="inlineStr">
        <is>
          <t>sriman56228@gmail.com</t>
        </is>
      </c>
      <c r="G13" s="107" t="inlineStr">
        <is>
          <t>Studying</t>
        </is>
      </c>
      <c r="H13" s="91" t="inlineStr">
        <is>
          <t>Mbbs final year</t>
        </is>
      </c>
      <c r="I13" s="92" t="inlineStr"/>
      <c r="J13" s="93" t="inlineStr"/>
      <c r="K13" s="93" t="inlineStr"/>
      <c r="L13" s="93" t="inlineStr">
        <is>
          <t>No Income</t>
        </is>
      </c>
      <c r="M13" s="94" t="inlineStr">
        <is>
          <t>Complete course and transition to work</t>
        </is>
      </c>
      <c r="N13" s="95" t="n">
        <v>55000</v>
      </c>
      <c r="O13" s="95" t="n">
        <v>16500</v>
      </c>
      <c r="P13" s="95" t="n">
        <v>6000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B-100238</t>
        </is>
      </c>
      <c r="B14" s="65" t="inlineStr">
        <is>
          <t>LOGANATHAN K</t>
        </is>
      </c>
      <c r="C14" s="64" t="inlineStr">
        <is>
          <t>Male</t>
        </is>
      </c>
      <c r="D14" s="87" t="inlineStr">
        <is>
          <t>2018</t>
        </is>
      </c>
      <c r="E14" s="88" t="inlineStr">
        <is>
          <t>8124566534</t>
        </is>
      </c>
      <c r="F14" s="89" t="inlineStr">
        <is>
          <t>logenathanlogenathan852@gmail.com</t>
        </is>
      </c>
      <c r="G14" s="106" t="inlineStr">
        <is>
          <t>Studying and working</t>
        </is>
      </c>
      <c r="H14" s="91" t="inlineStr">
        <is>
          <t>Army exam studing</t>
        </is>
      </c>
      <c r="I14" s="92" t="inlineStr"/>
      <c r="J14" s="93" t="inlineStr"/>
      <c r="K14" s="93" t="inlineStr">
        <is>
          <t>Other</t>
        </is>
      </c>
      <c r="L14" s="93" t="inlineStr">
        <is>
          <t>No Income</t>
        </is>
      </c>
      <c r="M14" s="94" t="inlineStr">
        <is>
          <t>Continue studying</t>
        </is>
      </c>
      <c r="N14" s="95" t="n">
        <v>50000</v>
      </c>
      <c r="O14" s="95" t="n">
        <v>240000</v>
      </c>
      <c r="P14" s="95" t="n">
        <v>120000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B-100219</t>
        </is>
      </c>
      <c r="B15" s="65" t="inlineStr">
        <is>
          <t>Peter jebaraj.k</t>
        </is>
      </c>
      <c r="C15" s="64" t="inlineStr">
        <is>
          <t>Male</t>
        </is>
      </c>
      <c r="D15" s="87" t="inlineStr">
        <is>
          <t>2018</t>
        </is>
      </c>
      <c r="E15" s="88" t="inlineStr">
        <is>
          <t>8096212105</t>
        </is>
      </c>
      <c r="F15" s="89" t="inlineStr">
        <is>
          <t>peterjebaraj28@gmail.com</t>
        </is>
      </c>
      <c r="G15" s="106" t="inlineStr">
        <is>
          <t>Studying and working</t>
        </is>
      </c>
      <c r="H15" s="91" t="inlineStr">
        <is>
          <t>MBA Operations management from Bharathidasan university</t>
        </is>
      </c>
      <c r="I15" s="92" t="inlineStr"/>
      <c r="J15" s="93" t="inlineStr"/>
      <c r="K15" s="93" t="inlineStr">
        <is>
          <t>Logistics or Delivery</t>
        </is>
      </c>
      <c r="L15" s="93" t="inlineStr">
        <is>
          <t>₹10,000 – ₹20,000</t>
        </is>
      </c>
      <c r="M15" s="94" t="inlineStr">
        <is>
          <t>Continue working</t>
        </is>
      </c>
      <c r="N15" s="95" t="n">
        <v>20000</v>
      </c>
      <c r="O15" s="95" t="n">
        <v>66000</v>
      </c>
      <c r="P15" s="95" t="n">
        <v>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B-100221</t>
        </is>
      </c>
      <c r="B16" s="65" t="inlineStr">
        <is>
          <t>T S SACHIN</t>
        </is>
      </c>
      <c r="C16" s="64" t="inlineStr">
        <is>
          <t>Male</t>
        </is>
      </c>
      <c r="D16" s="87" t="inlineStr">
        <is>
          <t>2014</t>
        </is>
      </c>
      <c r="E16" s="88" t="inlineStr">
        <is>
          <t>9392933909</t>
        </is>
      </c>
      <c r="F16" s="89" t="inlineStr">
        <is>
          <t>Sachinphysiotherapist@gmail.com</t>
        </is>
      </c>
      <c r="G16" s="106" t="inlineStr">
        <is>
          <t>Studying and working</t>
        </is>
      </c>
      <c r="H16" s="91" t="inlineStr">
        <is>
          <t>Fitness coach Certification</t>
        </is>
      </c>
      <c r="I16" s="92" t="inlineStr"/>
      <c r="J16" s="93" t="inlineStr"/>
      <c r="K16" s="93" t="inlineStr">
        <is>
          <t>Healthcare or Care work</t>
        </is>
      </c>
      <c r="L16" s="93" t="inlineStr">
        <is>
          <t>₹10,000 – ₹20,000</t>
        </is>
      </c>
      <c r="M16" s="94" t="inlineStr">
        <is>
          <t>Job change or transition</t>
        </is>
      </c>
      <c r="N16" s="95" t="n">
        <v>50000</v>
      </c>
      <c r="O16" s="95" t="n">
        <v>30000</v>
      </c>
      <c r="P16" s="95" t="n">
        <v>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B-100248</t>
        </is>
      </c>
      <c r="B17" s="65" t="inlineStr">
        <is>
          <t>L Saral</t>
        </is>
      </c>
      <c r="C17" s="105" t="inlineStr">
        <is>
          <t>Female</t>
        </is>
      </c>
      <c r="D17" s="87" t="inlineStr">
        <is>
          <t>2012</t>
        </is>
      </c>
      <c r="E17" s="88" t="inlineStr">
        <is>
          <t>8838595904</t>
        </is>
      </c>
      <c r="F17" s="89" t="inlineStr">
        <is>
          <t>saralucka123@gmail.com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Healthcare or Care work</t>
        </is>
      </c>
      <c r="L17" s="93" t="inlineStr">
        <is>
          <t>₹10,000 – ₹20,000</t>
        </is>
      </c>
      <c r="M17" s="94" t="inlineStr">
        <is>
          <t>Continue working</t>
        </is>
      </c>
      <c r="N17" s="95" t="n">
        <v>0</v>
      </c>
      <c r="O17" s="95" t="n">
        <v>60000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B-100255</t>
        </is>
      </c>
      <c r="B18" s="65" t="inlineStr">
        <is>
          <t>Angel .E</t>
        </is>
      </c>
      <c r="C18" s="105" t="inlineStr">
        <is>
          <t>Female</t>
        </is>
      </c>
      <c r="D18" s="87" t="inlineStr">
        <is>
          <t>2017</t>
        </is>
      </c>
      <c r="E18" s="88" t="inlineStr">
        <is>
          <t>9360622923</t>
        </is>
      </c>
      <c r="F18" s="89" t="inlineStr">
        <is>
          <t>angelimmanvel@gmail.com</t>
        </is>
      </c>
      <c r="G18" s="109" t="inlineStr">
        <is>
          <t>Working</t>
        </is>
      </c>
      <c r="H18" s="91" t="inlineStr"/>
      <c r="I18" s="92" t="inlineStr"/>
      <c r="J18" s="93" t="inlineStr"/>
      <c r="K18" s="93" t="inlineStr">
        <is>
          <t>Healthcare or Care work</t>
        </is>
      </c>
      <c r="L18" s="93" t="inlineStr">
        <is>
          <t>₹10,000 – ₹20,000</t>
        </is>
      </c>
      <c r="M18" s="94" t="inlineStr">
        <is>
          <t>Continue working</t>
        </is>
      </c>
      <c r="N18" s="95" t="n">
        <v>0</v>
      </c>
      <c r="O18" s="95" t="n">
        <v>74400</v>
      </c>
      <c r="P18" s="95" t="n">
        <v>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B-100244</t>
        </is>
      </c>
      <c r="B19" s="65" t="inlineStr">
        <is>
          <t>Madhavan</t>
        </is>
      </c>
      <c r="C19" s="64" t="inlineStr">
        <is>
          <t>Male</t>
        </is>
      </c>
      <c r="D19" s="87" t="inlineStr">
        <is>
          <t>2017</t>
        </is>
      </c>
      <c r="E19" s="88" t="inlineStr">
        <is>
          <t>8122766925</t>
        </is>
      </c>
      <c r="F19" s="89" t="inlineStr">
        <is>
          <t>Madhavank0408@gmail.com</t>
        </is>
      </c>
      <c r="G19" s="107" t="inlineStr">
        <is>
          <t>Studying</t>
        </is>
      </c>
      <c r="H19" s="91" t="inlineStr">
        <is>
          <t>B.com general 2 year</t>
        </is>
      </c>
      <c r="I19" s="92" t="inlineStr">
        <is>
          <t>2 year</t>
        </is>
      </c>
      <c r="J19" s="93" t="inlineStr"/>
      <c r="K19" s="93" t="inlineStr"/>
      <c r="L19" s="93" t="inlineStr">
        <is>
          <t>No Income</t>
        </is>
      </c>
      <c r="M19" s="94" t="inlineStr">
        <is>
          <t>Continue studying</t>
        </is>
      </c>
      <c r="N19" s="95" t="n">
        <v>0</v>
      </c>
      <c r="O19" s="95" t="n">
        <v>78000</v>
      </c>
      <c r="P19" s="95" t="n">
        <v>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B-100247</t>
        </is>
      </c>
      <c r="B20" s="65" t="inlineStr">
        <is>
          <t>Steveimmanuel Rajan</t>
        </is>
      </c>
      <c r="C20" s="64" t="inlineStr">
        <is>
          <t>Male</t>
        </is>
      </c>
      <c r="D20" s="87" t="inlineStr">
        <is>
          <t>2021</t>
        </is>
      </c>
      <c r="E20" s="88" t="inlineStr">
        <is>
          <t>9943012809</t>
        </is>
      </c>
      <c r="F20" s="89" t="inlineStr">
        <is>
          <t>steveimmanuelr@gmail.com</t>
        </is>
      </c>
      <c r="G20" s="107" t="inlineStr">
        <is>
          <t>Studying</t>
        </is>
      </c>
      <c r="H20" s="91" t="inlineStr">
        <is>
          <t>B.pharmacy 4th year 2026</t>
        </is>
      </c>
      <c r="I20" s="92" t="inlineStr">
        <is>
          <t>4th year</t>
        </is>
      </c>
      <c r="J20" s="93" t="inlineStr"/>
      <c r="K20" s="93" t="inlineStr">
        <is>
          <t>Healthcare or Care work</t>
        </is>
      </c>
      <c r="L20" s="93" t="inlineStr">
        <is>
          <t>No Income</t>
        </is>
      </c>
      <c r="M20" s="94" t="inlineStr">
        <is>
          <t>Still exploring</t>
        </is>
      </c>
      <c r="N20" s="95" t="n">
        <v>0</v>
      </c>
      <c r="O20" s="95" t="n">
        <v>21000</v>
      </c>
      <c r="P20" s="95" t="n">
        <v>12000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B-100216</t>
        </is>
      </c>
      <c r="B21" s="65" t="inlineStr">
        <is>
          <t>Sivakumar</t>
        </is>
      </c>
      <c r="C21" s="64" t="inlineStr">
        <is>
          <t>Male</t>
        </is>
      </c>
      <c r="D21" s="87" t="inlineStr">
        <is>
          <t>2013</t>
        </is>
      </c>
      <c r="E21" s="88" t="inlineStr">
        <is>
          <t>9003836685</t>
        </is>
      </c>
      <c r="F21" s="89" t="inlineStr">
        <is>
          <t>Sivamadhan1901@gmail.com</t>
        </is>
      </c>
      <c r="G21" s="109" t="inlineStr">
        <is>
          <t>Working</t>
        </is>
      </c>
      <c r="H21" s="91" t="inlineStr"/>
      <c r="I21" s="92" t="inlineStr"/>
      <c r="J21" s="93" t="inlineStr"/>
      <c r="K21" s="93" t="inlineStr">
        <is>
          <t>IT or Technology</t>
        </is>
      </c>
      <c r="L21" s="93" t="inlineStr">
        <is>
          <t>₹20,000 – ₹35,000</t>
        </is>
      </c>
      <c r="M21" s="94" t="inlineStr">
        <is>
          <t>Continue working</t>
        </is>
      </c>
      <c r="N21" s="95" t="n">
        <v>0</v>
      </c>
      <c r="O21" s="95" t="n">
        <v>22500</v>
      </c>
      <c r="P21" s="95" t="n">
        <v>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B-100257</t>
        </is>
      </c>
      <c r="B22" s="65" t="inlineStr">
        <is>
          <t>Arthi.D</t>
        </is>
      </c>
      <c r="C22" s="105" t="inlineStr">
        <is>
          <t>Female</t>
        </is>
      </c>
      <c r="D22" s="87" t="inlineStr">
        <is>
          <t>2019</t>
        </is>
      </c>
      <c r="E22" s="88" t="inlineStr">
        <is>
          <t>9566770167</t>
        </is>
      </c>
      <c r="F22" s="89" t="inlineStr">
        <is>
          <t>arthidevan06@gmail.com</t>
        </is>
      </c>
      <c r="G22" s="109" t="inlineStr">
        <is>
          <t>Working</t>
        </is>
      </c>
      <c r="H22" s="91" t="inlineStr"/>
      <c r="I22" s="92" t="inlineStr"/>
      <c r="J22" s="93" t="inlineStr"/>
      <c r="K22" s="93" t="inlineStr">
        <is>
          <t>Hospitality (hotel, restaurant, catering)</t>
        </is>
      </c>
      <c r="L22" s="93" t="inlineStr">
        <is>
          <t>₹10,000 – ₹20,000</t>
        </is>
      </c>
      <c r="M22" s="94" t="inlineStr">
        <is>
          <t>Continue working</t>
        </is>
      </c>
      <c r="N22" s="95" t="n">
        <v>0</v>
      </c>
      <c r="O22" s="95" t="n">
        <v>74400</v>
      </c>
      <c r="P22" s="95" t="n">
        <v>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B-100240</t>
        </is>
      </c>
      <c r="B23" s="65" t="inlineStr">
        <is>
          <t>P.John weslin</t>
        </is>
      </c>
      <c r="C23" s="64" t="inlineStr">
        <is>
          <t>Male</t>
        </is>
      </c>
      <c r="D23" s="87" t="inlineStr">
        <is>
          <t>2014</t>
        </is>
      </c>
      <c r="E23" s="88" t="inlineStr">
        <is>
          <t>8428671148</t>
        </is>
      </c>
      <c r="F23" s="89" t="inlineStr">
        <is>
          <t>johnweslinjohn1@gmail.com</t>
        </is>
      </c>
      <c r="G23" s="107" t="inlineStr">
        <is>
          <t>Studying</t>
        </is>
      </c>
      <c r="H23" s="91" t="inlineStr">
        <is>
          <t>B. tech Naval architecture and offshore engineering (final year)</t>
        </is>
      </c>
      <c r="I23" s="92" t="inlineStr"/>
      <c r="J23" s="93" t="inlineStr"/>
      <c r="K23" s="93" t="inlineStr"/>
      <c r="L23" s="93" t="inlineStr">
        <is>
          <t>No Income</t>
        </is>
      </c>
      <c r="M23" s="94" t="inlineStr">
        <is>
          <t>Complete course and transition to work</t>
        </is>
      </c>
      <c r="N23" s="95" t="n">
        <v>55000</v>
      </c>
      <c r="O23" s="95" t="n">
        <v>78000</v>
      </c>
      <c r="P23" s="95" t="n">
        <v>24000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B-100574</t>
        </is>
      </c>
      <c r="B24" s="65" t="inlineStr">
        <is>
          <t>J.JABASTIN</t>
        </is>
      </c>
      <c r="C24" s="64" t="inlineStr">
        <is>
          <t>Male</t>
        </is>
      </c>
      <c r="D24" s="87" t="inlineStr">
        <is>
          <t>2022</t>
        </is>
      </c>
      <c r="E24" s="88" t="inlineStr">
        <is>
          <t>8523036936</t>
        </is>
      </c>
      <c r="F24" s="89" t="inlineStr">
        <is>
          <t>jabastinappu10@gmail.com</t>
        </is>
      </c>
      <c r="G24" s="107" t="inlineStr">
        <is>
          <t>Studying</t>
        </is>
      </c>
      <c r="H24" s="91" t="inlineStr">
        <is>
          <t>Radiology/Final year</t>
        </is>
      </c>
      <c r="I24" s="92" t="inlineStr"/>
      <c r="J24" s="93" t="inlineStr"/>
      <c r="K24" s="93" t="inlineStr">
        <is>
          <t>Education or Training</t>
        </is>
      </c>
      <c r="L24" s="93" t="inlineStr">
        <is>
          <t>No Income</t>
        </is>
      </c>
      <c r="M24" s="94" t="inlineStr">
        <is>
          <t>Continue studying</t>
        </is>
      </c>
      <c r="N24" s="95" t="n">
        <v>55000</v>
      </c>
      <c r="O24" s="95" t="n">
        <v>78000</v>
      </c>
      <c r="P24" s="95" t="n">
        <v>24000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B-100267</t>
        </is>
      </c>
      <c r="B25" s="65" t="inlineStr">
        <is>
          <t>Prishika Vasanth</t>
        </is>
      </c>
      <c r="C25" s="105" t="inlineStr">
        <is>
          <t>Female</t>
        </is>
      </c>
      <c r="D25" s="87" t="inlineStr">
        <is>
          <t>2022</t>
        </is>
      </c>
      <c r="E25" s="88" t="inlineStr">
        <is>
          <t>9487230646</t>
        </is>
      </c>
      <c r="F25" s="89" t="inlineStr">
        <is>
          <t>prissy7703@gmail.com</t>
        </is>
      </c>
      <c r="G25" s="107" t="inlineStr">
        <is>
          <t>Studying</t>
        </is>
      </c>
      <c r="H25" s="91" t="inlineStr">
        <is>
          <t>B sc nursing 4th year</t>
        </is>
      </c>
      <c r="I25" s="92" t="inlineStr">
        <is>
          <t>4th year</t>
        </is>
      </c>
      <c r="J25" s="93" t="inlineStr"/>
      <c r="K25" s="93" t="inlineStr">
        <is>
          <t>Healthcare or Care work</t>
        </is>
      </c>
      <c r="L25" s="93" t="inlineStr">
        <is>
          <t>No Income</t>
        </is>
      </c>
      <c r="M25" s="94" t="inlineStr">
        <is>
          <t>Complete course and transition to work</t>
        </is>
      </c>
      <c r="N25" s="95" t="n">
        <v>50000</v>
      </c>
      <c r="O25" s="95" t="n">
        <v>63000</v>
      </c>
      <c r="P25" s="95" t="n">
        <v>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36" customHeight="1">
      <c r="A26" s="86" t="inlineStr">
        <is>
          <t>B-100225</t>
        </is>
      </c>
      <c r="B26" s="65" t="inlineStr">
        <is>
          <t>Samloveson Rajan</t>
        </is>
      </c>
      <c r="C26" s="64" t="inlineStr">
        <is>
          <t>Male</t>
        </is>
      </c>
      <c r="D26" s="87" t="inlineStr">
        <is>
          <t>2019</t>
        </is>
      </c>
      <c r="E26" s="88" t="inlineStr">
        <is>
          <t>9677518765</t>
        </is>
      </c>
      <c r="F26" s="89" t="inlineStr">
        <is>
          <t>samloveson777@gmail.com</t>
        </is>
      </c>
      <c r="G26" s="109" t="inlineStr">
        <is>
          <t>Working</t>
        </is>
      </c>
      <c r="H26" s="91" t="inlineStr"/>
      <c r="I26" s="92" t="inlineStr"/>
      <c r="J26" s="93" t="inlineStr"/>
      <c r="K26" s="93" t="inlineStr">
        <is>
          <t>Healthcare or Care work</t>
        </is>
      </c>
      <c r="L26" s="93" t="inlineStr">
        <is>
          <t>₹10,000 – ₹20,000</t>
        </is>
      </c>
      <c r="M26" s="94" t="inlineStr">
        <is>
          <t>Continue working</t>
        </is>
      </c>
      <c r="N26" s="95" t="n">
        <v>0</v>
      </c>
      <c r="O26" s="95" t="n">
        <v>58500</v>
      </c>
      <c r="P26" s="95" t="n">
        <v>0</v>
      </c>
      <c r="Q26" s="96" t="inlineStr"/>
      <c r="R26" s="97">
        <f>IFERROR(N26+O26+P26,0)</f>
        <v/>
      </c>
      <c r="S26" s="98" t="inlineStr"/>
      <c r="T26" s="98" t="inlineStr"/>
      <c r="U26" s="99" t="inlineStr"/>
      <c r="V26" s="99" t="inlineStr"/>
      <c r="W26" s="64" t="inlineStr"/>
      <c r="X26" s="94" t="inlineStr"/>
      <c r="Y26" s="100">
        <f>COUNTIF('Interaction Log'!A:A,A26)</f>
        <v/>
      </c>
      <c r="Z26" s="101">
        <f>IFERROR(TEXT(MAXIFS('Interaction Log'!D:D,'Interaction Log'!A:A,A26),"dd-mmm-yy"),"")</f>
        <v/>
      </c>
      <c r="AA26" s="102">
        <f>COUNTIFS('SSG Attendance Log'!A:A,A26,'SSG Attendance Log'!H:H,"Yes")</f>
        <v/>
      </c>
      <c r="AB26" s="103">
        <f>COUNTIF('Crisis Log'!A:A,A26)</f>
        <v/>
      </c>
      <c r="AC26" s="104">
        <f>IFERROR(INDEX('Crisis Log'!D:D,MATCH(1,('Crisis Log'!A:A=A26)*('Crisis Log'!H:H&lt;&gt;"Yes"),0)),"")</f>
        <v/>
      </c>
    </row>
    <row r="27" ht="36" customHeight="1">
      <c r="A27" s="86" t="inlineStr">
        <is>
          <t>B-100252</t>
        </is>
      </c>
      <c r="B27" s="65" t="inlineStr">
        <is>
          <t>Saranya k</t>
        </is>
      </c>
      <c r="C27" s="105" t="inlineStr">
        <is>
          <t>Female</t>
        </is>
      </c>
      <c r="D27" s="87" t="inlineStr">
        <is>
          <t>2018</t>
        </is>
      </c>
      <c r="E27" s="88" t="inlineStr">
        <is>
          <t>7339224269</t>
        </is>
      </c>
      <c r="F27" s="89" t="inlineStr">
        <is>
          <t>saranyakannan152001@gmail.com</t>
        </is>
      </c>
      <c r="G27" s="109" t="inlineStr">
        <is>
          <t>Working</t>
        </is>
      </c>
      <c r="H27" s="91" t="inlineStr"/>
      <c r="I27" s="92" t="inlineStr"/>
      <c r="J27" s="93" t="inlineStr"/>
      <c r="K27" s="93" t="inlineStr">
        <is>
          <t>Other</t>
        </is>
      </c>
      <c r="L27" s="93" t="inlineStr">
        <is>
          <t>₹10,000 – ₹20,000</t>
        </is>
      </c>
      <c r="M27" s="94" t="inlineStr">
        <is>
          <t>Continue working</t>
        </is>
      </c>
      <c r="N27" s="95" t="n">
        <v>0</v>
      </c>
      <c r="O27" s="95" t="n">
        <v>0</v>
      </c>
      <c r="P27" s="95" t="n">
        <v>0</v>
      </c>
      <c r="Q27" s="96" t="inlineStr"/>
      <c r="R27" s="97">
        <f>IFERROR(N27+O27+P27,0)</f>
        <v/>
      </c>
      <c r="S27" s="98" t="inlineStr"/>
      <c r="T27" s="98" t="inlineStr"/>
      <c r="U27" s="99" t="inlineStr"/>
      <c r="V27" s="99" t="inlineStr"/>
      <c r="W27" s="64" t="inlineStr"/>
      <c r="X27" s="94" t="inlineStr"/>
      <c r="Y27" s="100">
        <f>COUNTIF('Interaction Log'!A:A,A27)</f>
        <v/>
      </c>
      <c r="Z27" s="101">
        <f>IFERROR(TEXT(MAXIFS('Interaction Log'!D:D,'Interaction Log'!A:A,A27),"dd-mmm-yy"),"")</f>
        <v/>
      </c>
      <c r="AA27" s="102">
        <f>COUNTIFS('SSG Attendance Log'!A:A,A27,'SSG Attendance Log'!H:H,"Yes")</f>
        <v/>
      </c>
      <c r="AB27" s="103">
        <f>COUNTIF('Crisis Log'!A:A,A27)</f>
        <v/>
      </c>
      <c r="AC27" s="104">
        <f>IFERROR(INDEX('Crisis Log'!D:D,MATCH(1,('Crisis Log'!A:A=A27)*('Crisis Log'!H:H&lt;&gt;"Yes"),0)),"")</f>
        <v/>
      </c>
    </row>
    <row r="28" ht="36" customHeight="1">
      <c r="A28" s="86" t="inlineStr">
        <is>
          <t>B-100254</t>
        </is>
      </c>
      <c r="B28" s="65" t="inlineStr">
        <is>
          <t>Silviya L</t>
        </is>
      </c>
      <c r="C28" s="105" t="inlineStr">
        <is>
          <t>Female</t>
        </is>
      </c>
      <c r="D28" s="87" t="inlineStr">
        <is>
          <t>2012</t>
        </is>
      </c>
      <c r="E28" s="88" t="inlineStr">
        <is>
          <t>8925072612</t>
        </is>
      </c>
      <c r="F28" s="89" t="inlineStr">
        <is>
          <t>silviyaselva4@gmail.com</t>
        </is>
      </c>
      <c r="G28" s="90" t="inlineStr">
        <is>
          <t>Looking for a job</t>
        </is>
      </c>
      <c r="H28" s="91" t="inlineStr"/>
      <c r="I28" s="92" t="inlineStr"/>
      <c r="J28" s="93" t="inlineStr"/>
      <c r="K28" s="93" t="inlineStr">
        <is>
          <t>Healthcare or Care work</t>
        </is>
      </c>
      <c r="L28" s="93" t="inlineStr">
        <is>
          <t>₹10,000 – ₹20,000</t>
        </is>
      </c>
      <c r="M28" s="94" t="inlineStr">
        <is>
          <t>Job change or transition</t>
        </is>
      </c>
      <c r="N28" s="95" t="n">
        <v>0</v>
      </c>
      <c r="O28" s="95" t="n">
        <v>37200</v>
      </c>
      <c r="P28" s="95" t="n">
        <v>0</v>
      </c>
      <c r="Q28" s="96" t="inlineStr"/>
      <c r="R28" s="97">
        <f>IFERROR(N28+O28+P28,0)</f>
        <v/>
      </c>
      <c r="S28" s="98" t="inlineStr"/>
      <c r="T28" s="98" t="inlineStr"/>
      <c r="U28" s="99" t="inlineStr"/>
      <c r="V28" s="99" t="inlineStr"/>
      <c r="W28" s="64" t="inlineStr"/>
      <c r="X28" s="94" t="inlineStr"/>
      <c r="Y28" s="100">
        <f>COUNTIF('Interaction Log'!A:A,A28)</f>
        <v/>
      </c>
      <c r="Z28" s="101">
        <f>IFERROR(TEXT(MAXIFS('Interaction Log'!D:D,'Interaction Log'!A:A,A28),"dd-mmm-yy"),"")</f>
        <v/>
      </c>
      <c r="AA28" s="102">
        <f>COUNTIFS('SSG Attendance Log'!A:A,A28,'SSG Attendance Log'!H:H,"Yes")</f>
        <v/>
      </c>
      <c r="AB28" s="103">
        <f>COUNTIF('Crisis Log'!A:A,A28)</f>
        <v/>
      </c>
      <c r="AC28" s="104">
        <f>IFERROR(INDEX('Crisis Log'!D:D,MATCH(1,('Crisis Log'!A:A=A28)*('Crisis Log'!H:H&lt;&gt;"Yes"),0)),"")</f>
        <v/>
      </c>
    </row>
    <row r="29" ht="36" customHeight="1">
      <c r="A29" s="86" t="inlineStr">
        <is>
          <t>B-100243</t>
        </is>
      </c>
      <c r="B29" s="65" t="inlineStr">
        <is>
          <t>S Hariharan</t>
        </is>
      </c>
      <c r="C29" s="64" t="inlineStr">
        <is>
          <t>Male</t>
        </is>
      </c>
      <c r="D29" s="87" t="inlineStr">
        <is>
          <t>2023</t>
        </is>
      </c>
      <c r="E29" s="88" t="inlineStr">
        <is>
          <t>8870233799</t>
        </is>
      </c>
      <c r="F29" s="89" t="inlineStr">
        <is>
          <t>shariharan602@gmail.com</t>
        </is>
      </c>
      <c r="G29" s="107" t="inlineStr">
        <is>
          <t>Studying</t>
        </is>
      </c>
      <c r="H29" s="91" t="inlineStr">
        <is>
          <t>Bsc. Visual communication 3rd year (6th semester)</t>
        </is>
      </c>
      <c r="I29" s="92" t="inlineStr">
        <is>
          <t>3rd year</t>
        </is>
      </c>
      <c r="J29" s="93" t="inlineStr"/>
      <c r="K29" s="93" t="inlineStr">
        <is>
          <t>Freelance or Gig work</t>
        </is>
      </c>
      <c r="L29" s="93" t="inlineStr">
        <is>
          <t>Less than ₹10,000</t>
        </is>
      </c>
      <c r="M29" s="94" t="inlineStr">
        <is>
          <t>Continue studying</t>
        </is>
      </c>
      <c r="N29" s="95" t="n">
        <v>28200</v>
      </c>
      <c r="O29" s="95" t="n">
        <v>0</v>
      </c>
      <c r="P29" s="95" t="n">
        <v>0</v>
      </c>
      <c r="Q29" s="96" t="inlineStr"/>
      <c r="R29" s="97">
        <f>IFERROR(N29+O29+P29,0)</f>
        <v/>
      </c>
      <c r="S29" s="98" t="inlineStr"/>
      <c r="T29" s="98" t="inlineStr"/>
      <c r="U29" s="99" t="inlineStr"/>
      <c r="V29" s="99" t="inlineStr"/>
      <c r="W29" s="64" t="inlineStr"/>
      <c r="X29" s="94" t="inlineStr"/>
      <c r="Y29" s="100">
        <f>COUNTIF('Interaction Log'!A:A,A29)</f>
        <v/>
      </c>
      <c r="Z29" s="101">
        <f>IFERROR(TEXT(MAXIFS('Interaction Log'!D:D,'Interaction Log'!A:A,A29),"dd-mmm-yy"),"")</f>
        <v/>
      </c>
      <c r="AA29" s="102">
        <f>COUNTIFS('SSG Attendance Log'!A:A,A29,'SSG Attendance Log'!H:H,"Yes")</f>
        <v/>
      </c>
      <c r="AB29" s="103">
        <f>COUNTIF('Crisis Log'!A:A,A29)</f>
        <v/>
      </c>
      <c r="AC29" s="104">
        <f>IFERROR(INDEX('Crisis Log'!D:D,MATCH(1,('Crisis Log'!A:A=A29)*('Crisis Log'!H:H&lt;&gt;"Yes"),0)),"")</f>
        <v/>
      </c>
    </row>
    <row r="30" ht="36" customHeight="1">
      <c r="A30" s="86" t="inlineStr">
        <is>
          <t>B-100224</t>
        </is>
      </c>
      <c r="B30" s="65" t="inlineStr">
        <is>
          <t>S GODWIN</t>
        </is>
      </c>
      <c r="C30" s="64" t="inlineStr">
        <is>
          <t>Male</t>
        </is>
      </c>
      <c r="D30" s="87" t="inlineStr">
        <is>
          <t>2012</t>
        </is>
      </c>
      <c r="E30" s="88" t="inlineStr">
        <is>
          <t>9121068433</t>
        </is>
      </c>
      <c r="F30" s="89" t="inlineStr">
        <is>
          <t>jackwindarspeon@gmail.com</t>
        </is>
      </c>
      <c r="G30" s="109" t="inlineStr">
        <is>
          <t>Working</t>
        </is>
      </c>
      <c r="H30" s="91" t="inlineStr"/>
      <c r="I30" s="92" t="inlineStr"/>
      <c r="J30" s="93" t="inlineStr"/>
      <c r="K30" s="93" t="inlineStr">
        <is>
          <t>Healthcare or Care work</t>
        </is>
      </c>
      <c r="L30" s="93" t="inlineStr">
        <is>
          <t>₹10,000 – ₹20,000</t>
        </is>
      </c>
      <c r="M30" s="94" t="inlineStr">
        <is>
          <t>Continue working</t>
        </is>
      </c>
      <c r="N30" s="95" t="n">
        <v>0</v>
      </c>
      <c r="O30" s="95" t="n">
        <v>96000</v>
      </c>
      <c r="P30" s="95" t="n">
        <v>0</v>
      </c>
      <c r="Q30" s="96" t="inlineStr"/>
      <c r="R30" s="97">
        <f>IFERROR(N30+O30+P30,0)</f>
        <v/>
      </c>
      <c r="S30" s="98" t="inlineStr"/>
      <c r="T30" s="98" t="inlineStr"/>
      <c r="U30" s="99" t="inlineStr"/>
      <c r="V30" s="99" t="inlineStr"/>
      <c r="W30" s="64" t="inlineStr"/>
      <c r="X30" s="94" t="inlineStr"/>
      <c r="Y30" s="100">
        <f>COUNTIF('Interaction Log'!A:A,A30)</f>
        <v/>
      </c>
      <c r="Z30" s="101">
        <f>IFERROR(TEXT(MAXIFS('Interaction Log'!D:D,'Interaction Log'!A:A,A30),"dd-mmm-yy"),"")</f>
        <v/>
      </c>
      <c r="AA30" s="102">
        <f>COUNTIFS('SSG Attendance Log'!A:A,A30,'SSG Attendance Log'!H:H,"Yes")</f>
        <v/>
      </c>
      <c r="AB30" s="103">
        <f>COUNTIF('Crisis Log'!A:A,A30)</f>
        <v/>
      </c>
      <c r="AC30" s="104">
        <f>IFERROR(INDEX('Crisis Log'!D:D,MATCH(1,('Crisis Log'!A:A=A30)*('Crisis Log'!H:H&lt;&gt;"Yes"),0)),"")</f>
        <v/>
      </c>
    </row>
    <row r="31" ht="36" customHeight="1">
      <c r="A31" s="86" t="inlineStr">
        <is>
          <t>B-100249</t>
        </is>
      </c>
      <c r="B31" s="65" t="inlineStr">
        <is>
          <t>D Abitha</t>
        </is>
      </c>
      <c r="C31" s="105" t="inlineStr">
        <is>
          <t>Female</t>
        </is>
      </c>
      <c r="D31" s="87" t="inlineStr">
        <is>
          <t>2014</t>
        </is>
      </c>
      <c r="E31" s="88" t="inlineStr">
        <is>
          <t>9790276707</t>
        </is>
      </c>
      <c r="F31" s="89" t="inlineStr">
        <is>
          <t>abithadevan31@gmail.com</t>
        </is>
      </c>
      <c r="G31" s="109" t="inlineStr">
        <is>
          <t>Working</t>
        </is>
      </c>
      <c r="H31" s="91" t="inlineStr"/>
      <c r="I31" s="92" t="inlineStr"/>
      <c r="J31" s="93" t="inlineStr"/>
      <c r="K31" s="93" t="inlineStr">
        <is>
          <t>Healthcare or Care work</t>
        </is>
      </c>
      <c r="L31" s="93" t="inlineStr">
        <is>
          <t>₹10,000 – ₹20,000</t>
        </is>
      </c>
      <c r="M31" s="94" t="inlineStr">
        <is>
          <t>Job change or transition</t>
        </is>
      </c>
      <c r="N31" s="95" t="n">
        <v>0</v>
      </c>
      <c r="O31" s="95" t="n">
        <v>0</v>
      </c>
      <c r="P31" s="95" t="n">
        <v>0</v>
      </c>
      <c r="Q31" s="96" t="inlineStr"/>
      <c r="R31" s="97">
        <f>IFERROR(N31+O31+P31,0)</f>
        <v/>
      </c>
      <c r="S31" s="98" t="inlineStr"/>
      <c r="T31" s="98" t="inlineStr"/>
      <c r="U31" s="99" t="inlineStr"/>
      <c r="V31" s="99" t="inlineStr"/>
      <c r="W31" s="64" t="inlineStr"/>
      <c r="X31" s="94" t="inlineStr"/>
      <c r="Y31" s="100">
        <f>COUNTIF('Interaction Log'!A:A,A31)</f>
        <v/>
      </c>
      <c r="Z31" s="101">
        <f>IFERROR(TEXT(MAXIFS('Interaction Log'!D:D,'Interaction Log'!A:A,A31),"dd-mmm-yy"),"")</f>
        <v/>
      </c>
      <c r="AA31" s="102">
        <f>COUNTIFS('SSG Attendance Log'!A:A,A31,'SSG Attendance Log'!H:H,"Yes")</f>
        <v/>
      </c>
      <c r="AB31" s="103">
        <f>COUNTIF('Crisis Log'!A:A,A31)</f>
        <v/>
      </c>
      <c r="AC31" s="104">
        <f>IFERROR(INDEX('Crisis Log'!D:D,MATCH(1,('Crisis Log'!A:A=A31)*('Crisis Log'!H:H&lt;&gt;"Yes"),0)),"")</f>
        <v/>
      </c>
    </row>
    <row r="32" ht="36" customHeight="1">
      <c r="A32" s="86" t="inlineStr">
        <is>
          <t>B-100250</t>
        </is>
      </c>
      <c r="B32" s="65" t="inlineStr">
        <is>
          <t>I NATHASHA</t>
        </is>
      </c>
      <c r="C32" s="105" t="inlineStr">
        <is>
          <t>Female</t>
        </is>
      </c>
      <c r="D32" s="87" t="inlineStr">
        <is>
          <t>2012</t>
        </is>
      </c>
      <c r="E32" s="88" t="inlineStr">
        <is>
          <t>7358435133</t>
        </is>
      </c>
      <c r="F32" s="89" t="inlineStr">
        <is>
          <t>nathasha2026@gmail.com</t>
        </is>
      </c>
      <c r="G32" s="109" t="inlineStr">
        <is>
          <t>Working</t>
        </is>
      </c>
      <c r="H32" s="91" t="inlineStr"/>
      <c r="I32" s="92" t="inlineStr"/>
      <c r="J32" s="93" t="inlineStr"/>
      <c r="K32" s="93" t="inlineStr">
        <is>
          <t>Healthcare or Care work</t>
        </is>
      </c>
      <c r="L32" s="93" t="inlineStr">
        <is>
          <t>₹20,000 – ₹35,000</t>
        </is>
      </c>
      <c r="M32" s="94" t="inlineStr">
        <is>
          <t>Job change or transition</t>
        </is>
      </c>
      <c r="N32" s="95" t="n">
        <v>0</v>
      </c>
      <c r="O32" s="95" t="n">
        <v>0</v>
      </c>
      <c r="P32" s="95" t="n">
        <v>0</v>
      </c>
      <c r="Q32" s="96" t="inlineStr"/>
      <c r="R32" s="97">
        <f>IFERROR(N32+O32+P32,0)</f>
        <v/>
      </c>
      <c r="S32" s="98" t="inlineStr"/>
      <c r="T32" s="98" t="inlineStr"/>
      <c r="U32" s="99" t="inlineStr"/>
      <c r="V32" s="99" t="inlineStr"/>
      <c r="W32" s="64" t="inlineStr"/>
      <c r="X32" s="94" t="inlineStr"/>
      <c r="Y32" s="100">
        <f>COUNTIF('Interaction Log'!A:A,A32)</f>
        <v/>
      </c>
      <c r="Z32" s="101">
        <f>IFERROR(TEXT(MAXIFS('Interaction Log'!D:D,'Interaction Log'!A:A,A32),"dd-mmm-yy"),"")</f>
        <v/>
      </c>
      <c r="AA32" s="102">
        <f>COUNTIFS('SSG Attendance Log'!A:A,A32,'SSG Attendance Log'!H:H,"Yes")</f>
        <v/>
      </c>
      <c r="AB32" s="103">
        <f>COUNTIF('Crisis Log'!A:A,A32)</f>
        <v/>
      </c>
      <c r="AC32" s="104">
        <f>IFERROR(INDEX('Crisis Log'!D:D,MATCH(1,('Crisis Log'!A:A=A32)*('Crisis Log'!H:H&lt;&gt;"Yes"),0)),"")</f>
        <v/>
      </c>
    </row>
    <row r="33" ht="36" customHeight="1">
      <c r="A33" s="86" t="inlineStr">
        <is>
          <t>B-100256</t>
        </is>
      </c>
      <c r="B33" s="65" t="inlineStr">
        <is>
          <t>Porolin.D</t>
        </is>
      </c>
      <c r="C33" s="105" t="inlineStr">
        <is>
          <t>Female</t>
        </is>
      </c>
      <c r="D33" s="87" t="inlineStr">
        <is>
          <t>2012</t>
        </is>
      </c>
      <c r="E33" s="88" t="inlineStr">
        <is>
          <t>9150930517</t>
        </is>
      </c>
      <c r="F33" s="89" t="inlineStr">
        <is>
          <t>porolindevaanbu19@gmail.com</t>
        </is>
      </c>
      <c r="G33" s="109" t="inlineStr">
        <is>
          <t>Working</t>
        </is>
      </c>
      <c r="H33" s="91" t="inlineStr"/>
      <c r="I33" s="92" t="inlineStr"/>
      <c r="J33" s="93" t="inlineStr"/>
      <c r="K33" s="93" t="inlineStr">
        <is>
          <t>Hospitality (hotel, restaurant, catering)</t>
        </is>
      </c>
      <c r="L33" s="93" t="inlineStr">
        <is>
          <t>₹10,000 – ₹20,000</t>
        </is>
      </c>
      <c r="M33" s="94" t="inlineStr">
        <is>
          <t>Job change or transition</t>
        </is>
      </c>
      <c r="N33" s="95" t="n">
        <v>0</v>
      </c>
      <c r="O33" s="95" t="n">
        <v>66000</v>
      </c>
      <c r="P33" s="95" t="n">
        <v>30000</v>
      </c>
      <c r="Q33" s="96" t="inlineStr"/>
      <c r="R33" s="97">
        <f>IFERROR(N33+O33+P33,0)</f>
        <v/>
      </c>
      <c r="S33" s="98" t="inlineStr"/>
      <c r="T33" s="98" t="inlineStr"/>
      <c r="U33" s="99" t="inlineStr"/>
      <c r="V33" s="99" t="inlineStr"/>
      <c r="W33" s="64" t="inlineStr"/>
      <c r="X33" s="94" t="inlineStr"/>
      <c r="Y33" s="100">
        <f>COUNTIF('Interaction Log'!A:A,A33)</f>
        <v/>
      </c>
      <c r="Z33" s="101">
        <f>IFERROR(TEXT(MAXIFS('Interaction Log'!D:D,'Interaction Log'!A:A,A33),"dd-mmm-yy"),"")</f>
        <v/>
      </c>
      <c r="AA33" s="102">
        <f>COUNTIFS('SSG Attendance Log'!A:A,A33,'SSG Attendance Log'!H:H,"Yes")</f>
        <v/>
      </c>
      <c r="AB33" s="103">
        <f>COUNTIF('Crisis Log'!A:A,A33)</f>
        <v/>
      </c>
      <c r="AC33" s="104">
        <f>IFERROR(INDEX('Crisis Log'!D:D,MATCH(1,('Crisis Log'!A:A=A33)*('Crisis Log'!H:H&lt;&gt;"Yes"),0)),"")</f>
        <v/>
      </c>
    </row>
    <row r="34" ht="36" customHeight="1">
      <c r="A34" s="86" t="inlineStr">
        <is>
          <t>B-100223</t>
        </is>
      </c>
      <c r="B34" s="65" t="inlineStr">
        <is>
          <t>Yabesh</t>
        </is>
      </c>
      <c r="C34" s="112" t="inlineStr"/>
      <c r="D34" s="87" t="inlineStr"/>
      <c r="E34" s="88" t="inlineStr"/>
      <c r="F34" s="89" t="inlineStr"/>
      <c r="G34" s="109" t="inlineStr">
        <is>
          <t>Working</t>
        </is>
      </c>
      <c r="H34" s="91" t="inlineStr"/>
      <c r="I34" s="92" t="inlineStr"/>
      <c r="J34" s="93" t="inlineStr"/>
      <c r="K34" s="93" t="inlineStr">
        <is>
          <t>Healthcare or Care work</t>
        </is>
      </c>
      <c r="L34" s="93" t="inlineStr">
        <is>
          <t>₹10,000 – ₹20,000</t>
        </is>
      </c>
      <c r="M34" s="94" t="inlineStr">
        <is>
          <t>Job change or transition</t>
        </is>
      </c>
      <c r="N34" s="95" t="n">
        <v>45000</v>
      </c>
      <c r="O34" s="95" t="n">
        <v>27000</v>
      </c>
      <c r="P34" s="95" t="n">
        <v>18000</v>
      </c>
      <c r="Q34" s="96" t="inlineStr"/>
      <c r="R34" s="97">
        <f>IFERROR(N34+O34+P34,0)</f>
        <v/>
      </c>
      <c r="S34" s="98" t="inlineStr"/>
      <c r="T34" s="98" t="inlineStr"/>
      <c r="U34" s="99" t="inlineStr"/>
      <c r="V34" s="99" t="inlineStr"/>
      <c r="W34" s="64" t="inlineStr"/>
      <c r="X34" s="94" t="inlineStr"/>
      <c r="Y34" s="100">
        <f>COUNTIF('Interaction Log'!A:A,A34)</f>
        <v/>
      </c>
      <c r="Z34" s="101">
        <f>IFERROR(TEXT(MAXIFS('Interaction Log'!D:D,'Interaction Log'!A:A,A34),"dd-mmm-yy"),"")</f>
        <v/>
      </c>
      <c r="AA34" s="102">
        <f>COUNTIFS('SSG Attendance Log'!A:A,A34,'SSG Attendance Log'!H:H,"Yes")</f>
        <v/>
      </c>
      <c r="AB34" s="103">
        <f>COUNTIF('Crisis Log'!A:A,A34)</f>
        <v/>
      </c>
      <c r="AC34" s="104">
        <f>IFERROR(INDEX('Crisis Log'!D:D,MATCH(1,('Crisis Log'!A:A=A34)*('Crisis Log'!H:H&lt;&gt;"Yes"),0)),"")</f>
        <v/>
      </c>
    </row>
    <row r="35" ht="36" customHeight="1">
      <c r="A35" s="86" t="inlineStr">
        <is>
          <t>B-100625</t>
        </is>
      </c>
      <c r="B35" s="65" t="inlineStr">
        <is>
          <t>Dhayanidhi Bhavanandhan</t>
        </is>
      </c>
      <c r="C35" s="64" t="inlineStr">
        <is>
          <t>Male</t>
        </is>
      </c>
      <c r="D35" s="87" t="inlineStr">
        <is>
          <t>2014</t>
        </is>
      </c>
      <c r="E35" s="88" t="inlineStr">
        <is>
          <t>9884525927</t>
        </is>
      </c>
      <c r="F35" s="89" t="inlineStr">
        <is>
          <t>bhavananthana53@gmail.com</t>
        </is>
      </c>
      <c r="G35" s="109" t="inlineStr">
        <is>
          <t>Working</t>
        </is>
      </c>
      <c r="H35" s="91" t="inlineStr"/>
      <c r="I35" s="92" t="inlineStr"/>
      <c r="J35" s="93" t="inlineStr"/>
      <c r="K35" s="93" t="inlineStr">
        <is>
          <t>Healthcare or Care work</t>
        </is>
      </c>
      <c r="L35" s="93" t="inlineStr">
        <is>
          <t>₹10,000 – ₹20,000</t>
        </is>
      </c>
      <c r="M35" s="94" t="inlineStr">
        <is>
          <t>Job change or transition</t>
        </is>
      </c>
      <c r="N35" s="95" t="n">
        <v>0</v>
      </c>
      <c r="O35" s="95" t="n">
        <v>0</v>
      </c>
      <c r="P35" s="95" t="n">
        <v>0</v>
      </c>
      <c r="Q35" s="96" t="inlineStr"/>
      <c r="R35" s="97">
        <f>IFERROR(N35+O35+P35,0)</f>
        <v/>
      </c>
      <c r="S35" s="98" t="inlineStr"/>
      <c r="T35" s="98" t="inlineStr"/>
      <c r="U35" s="99" t="inlineStr"/>
      <c r="V35" s="99" t="inlineStr"/>
      <c r="W35" s="64" t="inlineStr"/>
      <c r="X35" s="94" t="inlineStr"/>
      <c r="Y35" s="100">
        <f>COUNTIF('Interaction Log'!A:A,A35)</f>
        <v/>
      </c>
      <c r="Z35" s="101">
        <f>IFERROR(TEXT(MAXIFS('Interaction Log'!D:D,'Interaction Log'!A:A,A35),"dd-mmm-yy"),"")</f>
        <v/>
      </c>
      <c r="AA35" s="102">
        <f>COUNTIFS('SSG Attendance Log'!A:A,A35,'SSG Attendance Log'!H:H,"Yes")</f>
        <v/>
      </c>
      <c r="AB35" s="103">
        <f>COUNTIF('Crisis Log'!A:A,A35)</f>
        <v/>
      </c>
      <c r="AC35" s="104">
        <f>IFERROR(INDEX('Crisis Log'!D:D,MATCH(1,('Crisis Log'!A:A=A35)*('Crisis Log'!H:H&lt;&gt;"Yes"),0)),"")</f>
        <v/>
      </c>
    </row>
    <row r="36" ht="36" customHeight="1">
      <c r="A36" s="86" t="inlineStr">
        <is>
          <t>B-100253</t>
        </is>
      </c>
      <c r="B36" s="65" t="inlineStr">
        <is>
          <t>PRASANNAKUMARI P</t>
        </is>
      </c>
      <c r="C36" s="105" t="inlineStr">
        <is>
          <t>Female</t>
        </is>
      </c>
      <c r="D36" s="87" t="inlineStr">
        <is>
          <t>2012</t>
        </is>
      </c>
      <c r="E36" s="88" t="inlineStr">
        <is>
          <t>9384300831</t>
        </is>
      </c>
      <c r="F36" s="89" t="inlineStr">
        <is>
          <t>kumariprasanna986@gmail.com</t>
        </is>
      </c>
      <c r="G36" s="109" t="inlineStr">
        <is>
          <t>Working</t>
        </is>
      </c>
      <c r="H36" s="91" t="inlineStr"/>
      <c r="I36" s="92" t="inlineStr"/>
      <c r="J36" s="93" t="inlineStr"/>
      <c r="K36" s="93" t="inlineStr">
        <is>
          <t>Healthcare or Care work</t>
        </is>
      </c>
      <c r="L36" s="93" t="inlineStr">
        <is>
          <t>₹10,000 – ₹20,000</t>
        </is>
      </c>
      <c r="M36" s="94" t="inlineStr">
        <is>
          <t>Job change or transition</t>
        </is>
      </c>
      <c r="N36" s="95" t="n">
        <v>55000</v>
      </c>
      <c r="O36" s="95" t="n">
        <v>33000</v>
      </c>
      <c r="P36" s="95" t="n">
        <v>12000</v>
      </c>
      <c r="Q36" s="96" t="inlineStr"/>
      <c r="R36" s="97">
        <f>IFERROR(N36+O36+P36,0)</f>
        <v/>
      </c>
      <c r="S36" s="98" t="inlineStr"/>
      <c r="T36" s="98" t="inlineStr"/>
      <c r="U36" s="99" t="inlineStr"/>
      <c r="V36" s="99" t="inlineStr"/>
      <c r="W36" s="64" t="inlineStr"/>
      <c r="X36" s="94" t="inlineStr"/>
      <c r="Y36" s="100">
        <f>COUNTIF('Interaction Log'!A:A,A36)</f>
        <v/>
      </c>
      <c r="Z36" s="101">
        <f>IFERROR(TEXT(MAXIFS('Interaction Log'!D:D,'Interaction Log'!A:A,A36),"dd-mmm-yy"),"")</f>
        <v/>
      </c>
      <c r="AA36" s="102">
        <f>COUNTIFS('SSG Attendance Log'!A:A,A36,'SSG Attendance Log'!H:H,"Yes")</f>
        <v/>
      </c>
      <c r="AB36" s="103">
        <f>COUNTIF('Crisis Log'!A:A,A36)</f>
        <v/>
      </c>
      <c r="AC36" s="104">
        <f>IFERROR(INDEX('Crisis Log'!D:D,MATCH(1,('Crisis Log'!A:A=A36)*('Crisis Log'!H:H&lt;&gt;"Yes"),0)),"")</f>
        <v/>
      </c>
    </row>
    <row r="37" ht="36" customHeight="1">
      <c r="A37" s="86" t="inlineStr">
        <is>
          <t>B-100265</t>
        </is>
      </c>
      <c r="B37" s="65" t="inlineStr">
        <is>
          <t>R Sai Priya</t>
        </is>
      </c>
      <c r="C37" s="105" t="inlineStr">
        <is>
          <t>Female</t>
        </is>
      </c>
      <c r="D37" s="87" t="inlineStr">
        <is>
          <t>2015</t>
        </is>
      </c>
      <c r="E37" s="88" t="inlineStr">
        <is>
          <t>9392970719</t>
        </is>
      </c>
      <c r="F37" s="89" t="inlineStr">
        <is>
          <t>bsaipriya114@gmail.com</t>
        </is>
      </c>
      <c r="G37" s="109" t="inlineStr">
        <is>
          <t>Working</t>
        </is>
      </c>
      <c r="H37" s="91" t="inlineStr"/>
      <c r="I37" s="92" t="inlineStr"/>
      <c r="J37" s="93" t="inlineStr"/>
      <c r="K37" s="93" t="inlineStr">
        <is>
          <t>Healthcare or Care work</t>
        </is>
      </c>
      <c r="L37" s="93" t="inlineStr">
        <is>
          <t>Less than ₹10,000</t>
        </is>
      </c>
      <c r="M37" s="94" t="inlineStr">
        <is>
          <t>Complete course and transition to work</t>
        </is>
      </c>
      <c r="N37" s="95" t="n">
        <v>80000</v>
      </c>
      <c r="O37" s="95" t="n">
        <v>0</v>
      </c>
      <c r="P37" s="95" t="n">
        <v>0</v>
      </c>
      <c r="Q37" s="96" t="inlineStr"/>
      <c r="R37" s="97">
        <f>IFERROR(N37+O37+P37,0)</f>
        <v/>
      </c>
      <c r="S37" s="98" t="inlineStr"/>
      <c r="T37" s="98" t="inlineStr"/>
      <c r="U37" s="99" t="inlineStr"/>
      <c r="V37" s="99" t="inlineStr"/>
      <c r="W37" s="64" t="inlineStr"/>
      <c r="X37" s="94" t="inlineStr"/>
      <c r="Y37" s="100">
        <f>COUNTIF('Interaction Log'!A:A,A37)</f>
        <v/>
      </c>
      <c r="Z37" s="101">
        <f>IFERROR(TEXT(MAXIFS('Interaction Log'!D:D,'Interaction Log'!A:A,A37),"dd-mmm-yy"),"")</f>
        <v/>
      </c>
      <c r="AA37" s="102">
        <f>COUNTIFS('SSG Attendance Log'!A:A,A37,'SSG Attendance Log'!H:H,"Yes")</f>
        <v/>
      </c>
      <c r="AB37" s="103">
        <f>COUNTIF('Crisis Log'!A:A,A37)</f>
        <v/>
      </c>
      <c r="AC37" s="104">
        <f>IFERROR(INDEX('Crisis Log'!D:D,MATCH(1,('Crisis Log'!A:A=A37)*('Crisis Log'!H:H&lt;&gt;"Yes"),0)),"")</f>
        <v/>
      </c>
    </row>
    <row r="38" ht="36" customHeight="1">
      <c r="A38" s="86" t="inlineStr">
        <is>
          <t>B-100229</t>
        </is>
      </c>
      <c r="B38" s="65" t="inlineStr">
        <is>
          <t>Shiyam Sakthivel</t>
        </is>
      </c>
      <c r="C38" s="64" t="inlineStr">
        <is>
          <t>Male</t>
        </is>
      </c>
      <c r="D38" s="87" t="inlineStr">
        <is>
          <t>2020</t>
        </is>
      </c>
      <c r="E38" s="88" t="inlineStr">
        <is>
          <t>7358160982</t>
        </is>
      </c>
      <c r="F38" s="89" t="inlineStr">
        <is>
          <t>shiyamsakthi10@gmail.com</t>
        </is>
      </c>
      <c r="G38" s="109" t="inlineStr">
        <is>
          <t>Working</t>
        </is>
      </c>
      <c r="H38" s="91" t="inlineStr"/>
      <c r="I38" s="92" t="inlineStr"/>
      <c r="J38" s="93" t="inlineStr"/>
      <c r="K38" s="93" t="inlineStr">
        <is>
          <t>Retail or Sales</t>
        </is>
      </c>
      <c r="L38" s="93" t="inlineStr">
        <is>
          <t>₹10,000 – ₹20,000</t>
        </is>
      </c>
      <c r="M38" s="94" t="inlineStr">
        <is>
          <t>Continue working</t>
        </is>
      </c>
      <c r="N38" s="95" t="n">
        <v>50000</v>
      </c>
      <c r="O38" s="95" t="n">
        <v>0</v>
      </c>
      <c r="P38" s="95" t="n">
        <v>0</v>
      </c>
      <c r="Q38" s="96" t="inlineStr"/>
      <c r="R38" s="97">
        <f>IFERROR(N38+O38+P38,0)</f>
        <v/>
      </c>
      <c r="S38" s="98" t="inlineStr"/>
      <c r="T38" s="98" t="inlineStr"/>
      <c r="U38" s="99" t="inlineStr"/>
      <c r="V38" s="99" t="inlineStr"/>
      <c r="W38" s="64" t="inlineStr"/>
      <c r="X38" s="94" t="inlineStr"/>
      <c r="Y38" s="100">
        <f>COUNTIF('Interaction Log'!A:A,A38)</f>
        <v/>
      </c>
      <c r="Z38" s="101">
        <f>IFERROR(TEXT(MAXIFS('Interaction Log'!D:D,'Interaction Log'!A:A,A38),"dd-mmm-yy"),"")</f>
        <v/>
      </c>
      <c r="AA38" s="102">
        <f>COUNTIFS('SSG Attendance Log'!A:A,A38,'SSG Attendance Log'!H:H,"Yes")</f>
        <v/>
      </c>
      <c r="AB38" s="103">
        <f>COUNTIF('Crisis Log'!A:A,A38)</f>
        <v/>
      </c>
      <c r="AC38" s="104">
        <f>IFERROR(INDEX('Crisis Log'!D:D,MATCH(1,('Crisis Log'!A:A=A38)*('Crisis Log'!H:H&lt;&gt;"Yes"),0)),"")</f>
        <v/>
      </c>
    </row>
    <row r="39" ht="36" customHeight="1">
      <c r="A39" s="86" t="inlineStr">
        <is>
          <t>B-100269</t>
        </is>
      </c>
      <c r="B39" s="65" t="inlineStr">
        <is>
          <t>Preethi Ramakrishnan</t>
        </is>
      </c>
      <c r="C39" s="112" t="inlineStr"/>
      <c r="D39" s="87" t="inlineStr"/>
      <c r="E39" s="88" t="inlineStr"/>
      <c r="F39" s="89" t="inlineStr"/>
      <c r="G39" s="107" t="inlineStr">
        <is>
          <t>Studying</t>
        </is>
      </c>
      <c r="H39" s="91" t="inlineStr">
        <is>
          <t>1st year/2nd Semester</t>
        </is>
      </c>
      <c r="I39" s="92" t="inlineStr">
        <is>
          <t>1st year</t>
        </is>
      </c>
      <c r="J39" s="93" t="inlineStr"/>
      <c r="K39" s="93" t="inlineStr"/>
      <c r="L39" s="93" t="inlineStr">
        <is>
          <t>No Income</t>
        </is>
      </c>
      <c r="M39" s="94" t="inlineStr">
        <is>
          <t>Complete course and transition to work</t>
        </is>
      </c>
      <c r="N39" s="95" t="n">
        <v>55000</v>
      </c>
      <c r="O39" s="95" t="n">
        <v>60000</v>
      </c>
      <c r="P39" s="95" t="n">
        <v>60000</v>
      </c>
      <c r="Q39" s="96" t="inlineStr"/>
      <c r="R39" s="97">
        <f>IFERROR(N39+O39+P39,0)</f>
        <v/>
      </c>
      <c r="S39" s="98" t="inlineStr"/>
      <c r="T39" s="98" t="inlineStr"/>
      <c r="U39" s="99" t="inlineStr"/>
      <c r="V39" s="99" t="inlineStr"/>
      <c r="W39" s="64" t="inlineStr"/>
      <c r="X39" s="94" t="inlineStr"/>
      <c r="Y39" s="100">
        <f>COUNTIF('Interaction Log'!A:A,A39)</f>
        <v/>
      </c>
      <c r="Z39" s="101">
        <f>IFERROR(TEXT(MAXIFS('Interaction Log'!D:D,'Interaction Log'!A:A,A39),"dd-mmm-yy"),"")</f>
        <v/>
      </c>
      <c r="AA39" s="102">
        <f>COUNTIFS('SSG Attendance Log'!A:A,A39,'SSG Attendance Log'!H:H,"Yes")</f>
        <v/>
      </c>
      <c r="AB39" s="103">
        <f>COUNTIF('Crisis Log'!A:A,A39)</f>
        <v/>
      </c>
      <c r="AC39" s="104">
        <f>IFERROR(INDEX('Crisis Log'!D:D,MATCH(1,('Crisis Log'!A:A=A39)*('Crisis Log'!H:H&lt;&gt;"Yes"),0)),"")</f>
        <v/>
      </c>
    </row>
    <row r="40" ht="36" customHeight="1">
      <c r="A40" s="86" t="inlineStr">
        <is>
          <t>B-100266</t>
        </is>
      </c>
      <c r="B40" s="65" t="inlineStr">
        <is>
          <t>P karunya</t>
        </is>
      </c>
      <c r="C40" s="105" t="inlineStr">
        <is>
          <t>Female</t>
        </is>
      </c>
      <c r="D40" s="87" t="inlineStr">
        <is>
          <t>2006</t>
        </is>
      </c>
      <c r="E40" s="88" t="inlineStr">
        <is>
          <t>6304849441</t>
        </is>
      </c>
      <c r="F40" s="89" t="inlineStr">
        <is>
          <t>Anjalakarunya163@gmail.com</t>
        </is>
      </c>
      <c r="G40" s="107" t="inlineStr">
        <is>
          <t>Studying</t>
        </is>
      </c>
      <c r="H40" s="91" t="inlineStr">
        <is>
          <t>Bsc nursing/ 4th year</t>
        </is>
      </c>
      <c r="I40" s="92" t="inlineStr">
        <is>
          <t>4th year</t>
        </is>
      </c>
      <c r="J40" s="93" t="inlineStr"/>
      <c r="K40" s="93" t="inlineStr">
        <is>
          <t>Education or Training</t>
        </is>
      </c>
      <c r="L40" s="93" t="inlineStr">
        <is>
          <t>No Income</t>
        </is>
      </c>
      <c r="M40" s="94" t="inlineStr">
        <is>
          <t>Start working</t>
        </is>
      </c>
      <c r="N40" s="95" t="n">
        <v>0</v>
      </c>
      <c r="O40" s="95" t="n">
        <v>84000</v>
      </c>
      <c r="P40" s="95" t="n">
        <v>0</v>
      </c>
      <c r="Q40" s="96" t="inlineStr"/>
      <c r="R40" s="97">
        <f>IFERROR(N40+O40+P40,0)</f>
        <v/>
      </c>
      <c r="S40" s="98" t="inlineStr"/>
      <c r="T40" s="98" t="inlineStr"/>
      <c r="U40" s="99" t="inlineStr"/>
      <c r="V40" s="99" t="inlineStr"/>
      <c r="W40" s="64" t="inlineStr"/>
      <c r="X40" s="94" t="inlineStr"/>
      <c r="Y40" s="100">
        <f>COUNTIF('Interaction Log'!A:A,A40)</f>
        <v/>
      </c>
      <c r="Z40" s="101">
        <f>IFERROR(TEXT(MAXIFS('Interaction Log'!D:D,'Interaction Log'!A:A,A40),"dd-mmm-yy"),"")</f>
        <v/>
      </c>
      <c r="AA40" s="102">
        <f>COUNTIFS('SSG Attendance Log'!A:A,A40,'SSG Attendance Log'!H:H,"Yes")</f>
        <v/>
      </c>
      <c r="AB40" s="103">
        <f>COUNTIF('Crisis Log'!A:A,A40)</f>
        <v/>
      </c>
      <c r="AC40" s="104">
        <f>IFERROR(INDEX('Crisis Log'!D:D,MATCH(1,('Crisis Log'!A:A=A40)*('Crisis Log'!H:H&lt;&gt;"Yes"),0)),"")</f>
        <v/>
      </c>
    </row>
    <row r="41" ht="36" customHeight="1">
      <c r="A41" s="86" t="inlineStr">
        <is>
          <t>B-100235</t>
        </is>
      </c>
      <c r="B41" s="65" t="inlineStr">
        <is>
          <t>N Chintu</t>
        </is>
      </c>
      <c r="C41" s="64" t="inlineStr">
        <is>
          <t>Male</t>
        </is>
      </c>
      <c r="D41" s="87" t="inlineStr">
        <is>
          <t>2013</t>
        </is>
      </c>
      <c r="E41" s="88" t="inlineStr">
        <is>
          <t>9676973670</t>
        </is>
      </c>
      <c r="F41" s="89" t="inlineStr">
        <is>
          <t>chintumass23@gmail.com</t>
        </is>
      </c>
      <c r="G41" s="90" t="inlineStr">
        <is>
          <t>Looking for a job</t>
        </is>
      </c>
      <c r="H41" s="91" t="inlineStr"/>
      <c r="I41" s="92" t="inlineStr"/>
      <c r="J41" s="93" t="inlineStr"/>
      <c r="K41" s="93" t="inlineStr"/>
      <c r="L41" s="93" t="inlineStr">
        <is>
          <t>No Income</t>
        </is>
      </c>
      <c r="M41" s="94" t="inlineStr">
        <is>
          <t>Start working</t>
        </is>
      </c>
      <c r="N41" s="95" t="n">
        <v>0</v>
      </c>
      <c r="O41" s="95" t="n">
        <v>19500</v>
      </c>
      <c r="P41" s="95" t="n">
        <v>0</v>
      </c>
      <c r="Q41" s="96" t="inlineStr"/>
      <c r="R41" s="97">
        <f>IFERROR(N41+O41+P41,0)</f>
        <v/>
      </c>
      <c r="S41" s="98" t="inlineStr"/>
      <c r="T41" s="98" t="inlineStr"/>
      <c r="U41" s="99" t="inlineStr"/>
      <c r="V41" s="99" t="inlineStr"/>
      <c r="W41" s="64" t="inlineStr"/>
      <c r="X41" s="94" t="inlineStr"/>
      <c r="Y41" s="100">
        <f>COUNTIF('Interaction Log'!A:A,A41)</f>
        <v/>
      </c>
      <c r="Z41" s="101">
        <f>IFERROR(TEXT(MAXIFS('Interaction Log'!D:D,'Interaction Log'!A:A,A41),"dd-mmm-yy"),"")</f>
        <v/>
      </c>
      <c r="AA41" s="102">
        <f>COUNTIFS('SSG Attendance Log'!A:A,A41,'SSG Attendance Log'!H:H,"Yes")</f>
        <v/>
      </c>
      <c r="AB41" s="103">
        <f>COUNTIF('Crisis Log'!A:A,A41)</f>
        <v/>
      </c>
      <c r="AC41" s="104">
        <f>IFERROR(INDEX('Crisis Log'!D:D,MATCH(1,('Crisis Log'!A:A=A41)*('Crisis Log'!H:H&lt;&gt;"Yes"),0)),"")</f>
        <v/>
      </c>
    </row>
    <row r="42" ht="36" customHeight="1">
      <c r="A42" s="86" t="inlineStr">
        <is>
          <t>B-100282</t>
        </is>
      </c>
      <c r="B42" s="65" t="inlineStr">
        <is>
          <t>Aswin S</t>
        </is>
      </c>
      <c r="C42" s="64" t="inlineStr">
        <is>
          <t>Male</t>
        </is>
      </c>
      <c r="D42" s="87" t="inlineStr">
        <is>
          <t>2015</t>
        </is>
      </c>
      <c r="E42" s="88" t="inlineStr">
        <is>
          <t>8056595713</t>
        </is>
      </c>
      <c r="F42" s="89" t="inlineStr">
        <is>
          <t>aswinnairs17@gmail.com</t>
        </is>
      </c>
      <c r="G42" s="109" t="inlineStr">
        <is>
          <t>Working</t>
        </is>
      </c>
      <c r="H42" s="91" t="inlineStr"/>
      <c r="I42" s="92" t="inlineStr"/>
      <c r="J42" s="93" t="inlineStr"/>
      <c r="K42" s="93" t="inlineStr">
        <is>
          <t>Freelance or Gig work</t>
        </is>
      </c>
      <c r="L42" s="93" t="inlineStr">
        <is>
          <t>₹10,000 – ₹20,000</t>
        </is>
      </c>
      <c r="M42" s="94" t="inlineStr">
        <is>
          <t>Complete course and transition to work</t>
        </is>
      </c>
      <c r="N42" s="95" t="n">
        <v>100000</v>
      </c>
      <c r="O42" s="95" t="n">
        <v>0</v>
      </c>
      <c r="P42" s="95" t="n">
        <v>0</v>
      </c>
      <c r="Q42" s="96" t="inlineStr"/>
      <c r="R42" s="97">
        <f>IFERROR(N42+O42+P42,0)</f>
        <v/>
      </c>
      <c r="S42" s="98" t="inlineStr"/>
      <c r="T42" s="98" t="inlineStr"/>
      <c r="U42" s="99" t="inlineStr"/>
      <c r="V42" s="99" t="inlineStr"/>
      <c r="W42" s="64" t="inlineStr"/>
      <c r="X42" s="94" t="inlineStr"/>
      <c r="Y42" s="100">
        <f>COUNTIF('Interaction Log'!A:A,A42)</f>
        <v/>
      </c>
      <c r="Z42" s="101">
        <f>IFERROR(TEXT(MAXIFS('Interaction Log'!D:D,'Interaction Log'!A:A,A42),"dd-mmm-yy"),"")</f>
        <v/>
      </c>
      <c r="AA42" s="102">
        <f>COUNTIFS('SSG Attendance Log'!A:A,A42,'SSG Attendance Log'!H:H,"Yes")</f>
        <v/>
      </c>
      <c r="AB42" s="103">
        <f>COUNTIF('Crisis Log'!A:A,A42)</f>
        <v/>
      </c>
      <c r="AC42" s="104">
        <f>IFERROR(INDEX('Crisis Log'!D:D,MATCH(1,('Crisis Log'!A:A=A42)*('Crisis Log'!H:H&lt;&gt;"Yes"),0)),"")</f>
        <v/>
      </c>
    </row>
    <row r="43" ht="36" customHeight="1">
      <c r="A43" s="86" t="inlineStr">
        <is>
          <t>B-100263</t>
        </is>
      </c>
      <c r="B43" s="65" t="inlineStr">
        <is>
          <t>Asslin Leena K</t>
        </is>
      </c>
      <c r="C43" s="105" t="inlineStr">
        <is>
          <t>Female</t>
        </is>
      </c>
      <c r="D43" s="87" t="inlineStr">
        <is>
          <t>2014</t>
        </is>
      </c>
      <c r="E43" s="88" t="inlineStr">
        <is>
          <t>9345875118</t>
        </is>
      </c>
      <c r="F43" s="89" t="inlineStr">
        <is>
          <t>asslinleena@gmail.com</t>
        </is>
      </c>
      <c r="G43" s="107" t="inlineStr">
        <is>
          <t>Studying</t>
        </is>
      </c>
      <c r="H43" s="91" t="inlineStr">
        <is>
          <t>Bsc nursing/internship</t>
        </is>
      </c>
      <c r="I43" s="92" t="inlineStr"/>
      <c r="J43" s="93" t="inlineStr"/>
      <c r="K43" s="93" t="inlineStr">
        <is>
          <t>Other</t>
        </is>
      </c>
      <c r="L43" s="93" t="inlineStr">
        <is>
          <t>No Income</t>
        </is>
      </c>
      <c r="M43" s="94" t="inlineStr">
        <is>
          <t>Continue studying</t>
        </is>
      </c>
      <c r="N43" s="95" t="n">
        <v>0</v>
      </c>
      <c r="O43" s="95" t="n">
        <v>84000</v>
      </c>
      <c r="P43" s="95" t="n">
        <v>0</v>
      </c>
      <c r="Q43" s="96" t="inlineStr"/>
      <c r="R43" s="97">
        <f>IFERROR(N43+O43+P43,0)</f>
        <v/>
      </c>
      <c r="S43" s="98" t="inlineStr"/>
      <c r="T43" s="98" t="inlineStr"/>
      <c r="U43" s="99" t="inlineStr"/>
      <c r="V43" s="99" t="inlineStr"/>
      <c r="W43" s="64" t="inlineStr"/>
      <c r="X43" s="94" t="inlineStr"/>
      <c r="Y43" s="100">
        <f>COUNTIF('Interaction Log'!A:A,A43)</f>
        <v/>
      </c>
      <c r="Z43" s="101">
        <f>IFERROR(TEXT(MAXIFS('Interaction Log'!D:D,'Interaction Log'!A:A,A43),"dd-mmm-yy"),"")</f>
        <v/>
      </c>
      <c r="AA43" s="102">
        <f>COUNTIFS('SSG Attendance Log'!A:A,A43,'SSG Attendance Log'!H:H,"Yes")</f>
        <v/>
      </c>
      <c r="AB43" s="103">
        <f>COUNTIF('Crisis Log'!A:A,A43)</f>
        <v/>
      </c>
      <c r="AC43" s="104">
        <f>IFERROR(INDEX('Crisis Log'!D:D,MATCH(1,('Crisis Log'!A:A=A43)*('Crisis Log'!H:H&lt;&gt;"Yes"),0)),"")</f>
        <v/>
      </c>
    </row>
    <row r="44" ht="13" customHeight="1">
      <c r="A44" s="110" t="inlineStr">
        <is>
          <t xml:space="preserve">  CHAPTER NOTES</t>
        </is>
      </c>
      <c r="B44" s="114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5" t="n"/>
    </row>
    <row r="45" ht="44" customHeight="1">
      <c r="A45" s="111" t="inlineStr">
        <is>
          <t>[ Notes ]</t>
        </is>
      </c>
      <c r="B45" s="114" t="n"/>
      <c r="C45" s="114" t="n"/>
      <c r="D45" s="114" t="n"/>
      <c r="E45" s="114" t="n"/>
      <c r="F45" s="114" t="n"/>
      <c r="G45" s="114" t="n"/>
      <c r="H45" s="114" t="n"/>
      <c r="I45" s="114" t="n"/>
      <c r="J45" s="114" t="n"/>
      <c r="K45" s="114" t="n"/>
      <c r="L45" s="114" t="n"/>
      <c r="M45" s="114" t="n"/>
      <c r="N45" s="114" t="n"/>
      <c r="O45" s="114" t="n"/>
      <c r="P45" s="114" t="n"/>
      <c r="Q45" s="114" t="n"/>
      <c r="R45" s="114" t="n"/>
      <c r="S45" s="114" t="n"/>
      <c r="T45" s="114" t="n"/>
      <c r="U45" s="114" t="n"/>
      <c r="V45" s="114" t="n"/>
      <c r="W45" s="114" t="n"/>
      <c r="X45" s="114" t="n"/>
      <c r="Y45" s="114" t="n"/>
      <c r="Z45" s="114" t="n"/>
      <c r="AA45" s="114" t="n"/>
      <c r="AB45" s="114" t="n"/>
      <c r="AC45" s="115" t="n"/>
    </row>
  </sheetData>
  <autoFilter ref="A5:AC43"/>
  <mergeCells count="13">
    <mergeCell ref="E4:F4"/>
    <mergeCell ref="A44:AC44"/>
    <mergeCell ref="Y4:Z4"/>
    <mergeCell ref="A1:AC1"/>
    <mergeCell ref="N4:R4"/>
    <mergeCell ref="A45:AC45"/>
    <mergeCell ref="U4:X4"/>
    <mergeCell ref="A4:D4"/>
    <mergeCell ref="A3:AC3"/>
    <mergeCell ref="G4:L4"/>
    <mergeCell ref="AB4:AC4"/>
    <mergeCell ref="A2:AC2"/>
    <mergeCell ref="S4:T4"/>
  </mergeCells>
  <dataValidations count="3">
    <dataValidation sqref="T6:T94" showDropDown="0" showInputMessage="0" showErrorMessage="0" allowBlank="0" type="list">
      <formula1>"Chennai SSG 1,Chennai SSG 2,Chennai SSG 3,Chennai SSG 4,Chennai SSG 5,Chennai SSG 6,Chennai SSG 7,Chennai SSG 8,Chennai SSG 9,Chennai SSG 10"</formula1>
    </dataValidation>
    <dataValidation sqref="C6:C94" showDropDown="0" showInputMessage="0" showErrorMessage="0" allowBlank="0" type="list">
      <formula1>"Male,Female,Prefer not to say"</formula1>
    </dataValidation>
    <dataValidation sqref="G6:G94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185FA5"/>
    <outlinePr summaryBelow="1" summaryRight="1"/>
    <pageSetUpPr/>
  </sheetPr>
  <dimension ref="A1:AC4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COCHIN  ·  37 youth  ·  27M 7F 3 gender not set — fill col C  ·  Budget: Rs 1,450,790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12  Working: 19  ·  Sch: Rs 425,000  Hous: Rs 776,190  Stip: Rs 249,600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B-100195</t>
        </is>
      </c>
      <c r="B6" s="65" t="inlineStr">
        <is>
          <t>Fathima k.s</t>
        </is>
      </c>
      <c r="C6" s="105" t="inlineStr">
        <is>
          <t>Female</t>
        </is>
      </c>
      <c r="D6" s="87" t="inlineStr">
        <is>
          <t>2012</t>
        </is>
      </c>
      <c r="E6" s="88" t="inlineStr">
        <is>
          <t>9633620492</t>
        </is>
      </c>
      <c r="F6" s="89" t="inlineStr">
        <is>
          <t>fathimasara9633@gmail.com</t>
        </is>
      </c>
      <c r="G6" s="109" t="inlineStr">
        <is>
          <t>Working</t>
        </is>
      </c>
      <c r="H6" s="91" t="inlineStr"/>
      <c r="I6" s="92" t="inlineStr"/>
      <c r="J6" s="93" t="inlineStr"/>
      <c r="K6" s="93" t="inlineStr">
        <is>
          <t>Other</t>
        </is>
      </c>
      <c r="L6" s="93" t="inlineStr">
        <is>
          <t>₹10,000 – ₹20,000</t>
        </is>
      </c>
      <c r="M6" s="94" t="inlineStr">
        <is>
          <t>Job change or transition</t>
        </is>
      </c>
      <c r="N6" s="95" t="n">
        <v>0</v>
      </c>
      <c r="O6" s="95" t="n">
        <v>74640</v>
      </c>
      <c r="P6" s="95" t="n">
        <v>10800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B-100586</t>
        </is>
      </c>
      <c r="B7" s="65" t="inlineStr">
        <is>
          <t>Fidha fathima</t>
        </is>
      </c>
      <c r="C7" s="105" t="inlineStr">
        <is>
          <t>Female</t>
        </is>
      </c>
      <c r="D7" s="87" t="inlineStr">
        <is>
          <t>2018</t>
        </is>
      </c>
      <c r="E7" s="88" t="inlineStr">
        <is>
          <t>9592038909</t>
        </is>
      </c>
      <c r="F7" s="89" t="inlineStr">
        <is>
          <t>fidhafidhafathima906@gmail.com</t>
        </is>
      </c>
      <c r="G7" s="107" t="inlineStr">
        <is>
          <t>Studying</t>
        </is>
      </c>
      <c r="H7" s="91" t="inlineStr">
        <is>
          <t>DMLT- 2nd Year</t>
        </is>
      </c>
      <c r="I7" s="92" t="inlineStr">
        <is>
          <t>2nd Year</t>
        </is>
      </c>
      <c r="J7" s="93" t="inlineStr"/>
      <c r="K7" s="93" t="inlineStr"/>
      <c r="L7" s="93" t="inlineStr"/>
      <c r="M7" s="94" t="inlineStr">
        <is>
          <t>Complete course and transition to work</t>
        </is>
      </c>
      <c r="N7" s="95" t="n">
        <v>0</v>
      </c>
      <c r="O7" s="95" t="n">
        <v>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B-100199</t>
        </is>
      </c>
      <c r="B8" s="65" t="inlineStr">
        <is>
          <t>Sara K S</t>
        </is>
      </c>
      <c r="C8" s="105" t="inlineStr">
        <is>
          <t>Female</t>
        </is>
      </c>
      <c r="D8" s="87" t="inlineStr">
        <is>
          <t>2015</t>
        </is>
      </c>
      <c r="E8" s="88" t="inlineStr">
        <is>
          <t>87143 79663</t>
        </is>
      </c>
      <c r="F8" s="89" t="inlineStr">
        <is>
          <t>Sarabeeviks2004@gmail.com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Logistics or Delivery</t>
        </is>
      </c>
      <c r="L8" s="93" t="inlineStr">
        <is>
          <t>Less than ₹10,000</t>
        </is>
      </c>
      <c r="M8" s="94" t="inlineStr">
        <is>
          <t>Job change or transition</t>
        </is>
      </c>
      <c r="N8" s="95" t="n">
        <v>0</v>
      </c>
      <c r="O8" s="95" t="n">
        <v>66000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B-100197</t>
        </is>
      </c>
      <c r="B9" s="65" t="inlineStr">
        <is>
          <t>FARISHA KS</t>
        </is>
      </c>
      <c r="C9" s="105" t="inlineStr">
        <is>
          <t>Female</t>
        </is>
      </c>
      <c r="D9" s="87" t="inlineStr">
        <is>
          <t>2023</t>
        </is>
      </c>
      <c r="E9" s="88" t="inlineStr">
        <is>
          <t>8714121838</t>
        </is>
      </c>
      <c r="F9" s="89" t="inlineStr">
        <is>
          <t>farishaks2004@gmail.com</t>
        </is>
      </c>
      <c r="G9" s="109" t="inlineStr">
        <is>
          <t>Working</t>
        </is>
      </c>
      <c r="H9" s="91" t="inlineStr"/>
      <c r="I9" s="92" t="inlineStr"/>
      <c r="J9" s="93" t="inlineStr"/>
      <c r="K9" s="93" t="inlineStr">
        <is>
          <t>Education or Training</t>
        </is>
      </c>
      <c r="L9" s="93" t="inlineStr">
        <is>
          <t>₹10,000 – ₹20,000</t>
        </is>
      </c>
      <c r="M9" s="94" t="inlineStr">
        <is>
          <t>Continue working</t>
        </is>
      </c>
      <c r="N9" s="95" t="n">
        <v>0</v>
      </c>
      <c r="O9" s="95" t="n">
        <v>72000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B-100569</t>
        </is>
      </c>
      <c r="B10" s="65" t="inlineStr">
        <is>
          <t>Shaima K S</t>
        </is>
      </c>
      <c r="C10" s="105" t="inlineStr">
        <is>
          <t>Female</t>
        </is>
      </c>
      <c r="D10" s="87" t="inlineStr">
        <is>
          <t>2023</t>
        </is>
      </c>
      <c r="E10" s="88" t="inlineStr">
        <is>
          <t>8075 102 271</t>
        </is>
      </c>
      <c r="F10" s="89" t="inlineStr">
        <is>
          <t>shaimaks2005@gmail.com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Logistics or Delivery</t>
        </is>
      </c>
      <c r="L10" s="93" t="inlineStr">
        <is>
          <t>₹10,000 – ₹20,000</t>
        </is>
      </c>
      <c r="M10" s="94" t="inlineStr">
        <is>
          <t>Job change or transition</t>
        </is>
      </c>
      <c r="N10" s="95" t="n">
        <v>0</v>
      </c>
      <c r="O10" s="95" t="n">
        <v>72000</v>
      </c>
      <c r="P10" s="95" t="n">
        <v>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B-100585</t>
        </is>
      </c>
      <c r="B11" s="65" t="inlineStr">
        <is>
          <t>Eby Thomas</t>
        </is>
      </c>
      <c r="C11" s="64" t="inlineStr">
        <is>
          <t>Male</t>
        </is>
      </c>
      <c r="D11" s="87" t="inlineStr">
        <is>
          <t>2015</t>
        </is>
      </c>
      <c r="E11" s="88" t="inlineStr">
        <is>
          <t>8590864881</t>
        </is>
      </c>
      <c r="F11" s="89" t="inlineStr">
        <is>
          <t>e67948823@gmail.com</t>
        </is>
      </c>
      <c r="G11" s="107" t="inlineStr">
        <is>
          <t>Studying</t>
        </is>
      </c>
      <c r="H11" s="91" t="inlineStr">
        <is>
          <t>1st Year</t>
        </is>
      </c>
      <c r="I11" s="92" t="inlineStr">
        <is>
          <t>1st Year</t>
        </is>
      </c>
      <c r="J11" s="93" t="inlineStr"/>
      <c r="K11" s="93" t="inlineStr"/>
      <c r="L11" s="93" t="inlineStr"/>
      <c r="M11" s="94" t="inlineStr">
        <is>
          <t>Continue studying</t>
        </is>
      </c>
      <c r="N11" s="95" t="n">
        <v>51000</v>
      </c>
      <c r="O11" s="95" t="n">
        <v>0</v>
      </c>
      <c r="P11" s="95" t="n">
        <v>13200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B-100194</t>
        </is>
      </c>
      <c r="B12" s="65" t="inlineStr">
        <is>
          <t>Amna Najiya</t>
        </is>
      </c>
      <c r="C12" s="105" t="inlineStr">
        <is>
          <t>Female</t>
        </is>
      </c>
      <c r="D12" s="87" t="inlineStr">
        <is>
          <t>2012</t>
        </is>
      </c>
      <c r="E12" s="88" t="inlineStr">
        <is>
          <t>8589059528</t>
        </is>
      </c>
      <c r="F12" s="89" t="inlineStr">
        <is>
          <t>amnanajiya2001@gmail.com</t>
        </is>
      </c>
      <c r="G12" s="108" t="inlineStr">
        <is>
          <t>Not engaged</t>
        </is>
      </c>
      <c r="H12" s="91" t="inlineStr"/>
      <c r="I12" s="92" t="inlineStr"/>
      <c r="J12" s="93" t="inlineStr"/>
      <c r="K12" s="93" t="inlineStr"/>
      <c r="L12" s="93" t="inlineStr">
        <is>
          <t>No Income</t>
        </is>
      </c>
      <c r="M12" s="94" t="inlineStr">
        <is>
          <t>Start working</t>
        </is>
      </c>
      <c r="N12" s="95" t="n">
        <v>0</v>
      </c>
      <c r="O12" s="95" t="n">
        <v>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B-100523</t>
        </is>
      </c>
      <c r="B13" s="65" t="inlineStr">
        <is>
          <t>Madhu E</t>
        </is>
      </c>
      <c r="C13" s="64" t="inlineStr">
        <is>
          <t>Male</t>
        </is>
      </c>
      <c r="D13" s="87" t="inlineStr">
        <is>
          <t>2022</t>
        </is>
      </c>
      <c r="E13" s="88" t="inlineStr">
        <is>
          <t>8891216804</t>
        </is>
      </c>
      <c r="F13" s="89" t="inlineStr">
        <is>
          <t>madhuxx3@gmail.com</t>
        </is>
      </c>
      <c r="G13" s="107" t="inlineStr">
        <is>
          <t>Studying</t>
        </is>
      </c>
      <c r="H13" s="91" t="inlineStr">
        <is>
          <t>BSW- 2nd year.</t>
        </is>
      </c>
      <c r="I13" s="92" t="inlineStr">
        <is>
          <t>2nd year</t>
        </is>
      </c>
      <c r="J13" s="93" t="inlineStr"/>
      <c r="K13" s="93" t="inlineStr"/>
      <c r="L13" s="93" t="inlineStr">
        <is>
          <t>No Income</t>
        </is>
      </c>
      <c r="M13" s="94" t="inlineStr">
        <is>
          <t>Continue studying</t>
        </is>
      </c>
      <c r="N13" s="95" t="n">
        <v>40000</v>
      </c>
      <c r="O13" s="95" t="n">
        <v>96000</v>
      </c>
      <c r="P13" s="95" t="n">
        <v>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B-100622</t>
        </is>
      </c>
      <c r="B14" s="65" t="inlineStr">
        <is>
          <t>Sajin Benny</t>
        </is>
      </c>
      <c r="C14" s="64" t="inlineStr">
        <is>
          <t>Male</t>
        </is>
      </c>
      <c r="D14" s="87" t="inlineStr">
        <is>
          <t>2015</t>
        </is>
      </c>
      <c r="E14" s="88" t="inlineStr">
        <is>
          <t>8891689675</t>
        </is>
      </c>
      <c r="F14" s="89" t="inlineStr">
        <is>
          <t>bennysajin53@gmail.com</t>
        </is>
      </c>
      <c r="G14" s="107" t="inlineStr">
        <is>
          <t>Studying</t>
        </is>
      </c>
      <c r="H14" s="91" t="inlineStr">
        <is>
          <t>General Nursing-1st year</t>
        </is>
      </c>
      <c r="I14" s="92" t="inlineStr">
        <is>
          <t>1st year</t>
        </is>
      </c>
      <c r="J14" s="93" t="inlineStr"/>
      <c r="K14" s="93" t="inlineStr"/>
      <c r="L14" s="93" t="inlineStr">
        <is>
          <t>No Income</t>
        </is>
      </c>
      <c r="M14" s="94" t="inlineStr">
        <is>
          <t>Continue studying</t>
        </is>
      </c>
      <c r="N14" s="95" t="n">
        <v>40000</v>
      </c>
      <c r="O14" s="95" t="n">
        <v>0</v>
      </c>
      <c r="P14" s="95" t="n">
        <v>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B-100184</t>
        </is>
      </c>
      <c r="B15" s="65" t="inlineStr">
        <is>
          <t>Nandu R</t>
        </is>
      </c>
      <c r="C15" s="64" t="inlineStr">
        <is>
          <t>Male</t>
        </is>
      </c>
      <c r="D15" s="87" t="inlineStr">
        <is>
          <t>2008</t>
        </is>
      </c>
      <c r="E15" s="88" t="inlineStr">
        <is>
          <t>9995426827</t>
        </is>
      </c>
      <c r="F15" s="89" t="inlineStr">
        <is>
          <t>nanduda79@gmail.com</t>
        </is>
      </c>
      <c r="G15" s="107" t="inlineStr">
        <is>
          <t>Studying</t>
        </is>
      </c>
      <c r="H15" s="91" t="inlineStr">
        <is>
          <t>Digital Marketing- In the final month of the course.</t>
        </is>
      </c>
      <c r="I15" s="92" t="inlineStr"/>
      <c r="J15" s="93" t="inlineStr"/>
      <c r="K15" s="93" t="inlineStr"/>
      <c r="L15" s="93" t="inlineStr">
        <is>
          <t>No Income</t>
        </is>
      </c>
      <c r="M15" s="94" t="inlineStr">
        <is>
          <t>Start working</t>
        </is>
      </c>
      <c r="N15" s="95" t="n">
        <v>0</v>
      </c>
      <c r="O15" s="95" t="n">
        <v>0</v>
      </c>
      <c r="P15" s="95" t="n">
        <v>12600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B-100182</t>
        </is>
      </c>
      <c r="B16" s="65" t="inlineStr">
        <is>
          <t>Satheesh Francis</t>
        </is>
      </c>
      <c r="C16" s="64" t="inlineStr">
        <is>
          <t>Male</t>
        </is>
      </c>
      <c r="D16" s="87" t="inlineStr">
        <is>
          <t>2017</t>
        </is>
      </c>
      <c r="E16" s="88" t="inlineStr">
        <is>
          <t>8304808353</t>
        </is>
      </c>
      <c r="F16" s="89" t="inlineStr">
        <is>
          <t>satheeshfrancis05@gmail.com</t>
        </is>
      </c>
      <c r="G16" s="107" t="inlineStr">
        <is>
          <t>Studying</t>
        </is>
      </c>
      <c r="H16" s="91" t="inlineStr">
        <is>
          <t>Masters in Food Science and Nutrition- 1st year</t>
        </is>
      </c>
      <c r="I16" s="92" t="inlineStr">
        <is>
          <t>1st year</t>
        </is>
      </c>
      <c r="J16" s="93" t="inlineStr"/>
      <c r="K16" s="93" t="inlineStr"/>
      <c r="L16" s="93" t="inlineStr"/>
      <c r="M16" s="94" t="inlineStr">
        <is>
          <t>Continue studying</t>
        </is>
      </c>
      <c r="N16" s="95" t="n">
        <v>0</v>
      </c>
      <c r="O16" s="95" t="n">
        <v>90000</v>
      </c>
      <c r="P16" s="95" t="n">
        <v>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B-100196</t>
        </is>
      </c>
      <c r="B17" s="65" t="inlineStr">
        <is>
          <t>Rehnaz sultana</t>
        </is>
      </c>
      <c r="C17" s="105" t="inlineStr">
        <is>
          <t>Female</t>
        </is>
      </c>
      <c r="D17" s="87" t="inlineStr">
        <is>
          <t>2020</t>
        </is>
      </c>
      <c r="E17" s="88" t="inlineStr">
        <is>
          <t>9995389383</t>
        </is>
      </c>
      <c r="F17" s="89" t="inlineStr">
        <is>
          <t>Rehnazsultana1@gmail.com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Other</t>
        </is>
      </c>
      <c r="L17" s="93" t="inlineStr">
        <is>
          <t>₹10,000 – ₹20,000</t>
        </is>
      </c>
      <c r="M17" s="94" t="inlineStr">
        <is>
          <t>Continue working</t>
        </is>
      </c>
      <c r="N17" s="95" t="n">
        <v>0</v>
      </c>
      <c r="O17" s="95" t="n">
        <v>87600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B-100188</t>
        </is>
      </c>
      <c r="B18" s="65" t="inlineStr">
        <is>
          <t>Savinay santhosh</t>
        </is>
      </c>
      <c r="C18" s="64" t="inlineStr">
        <is>
          <t>Male</t>
        </is>
      </c>
      <c r="D18" s="87" t="inlineStr">
        <is>
          <t>2014</t>
        </is>
      </c>
      <c r="E18" s="88" t="inlineStr">
        <is>
          <t>8086855789</t>
        </is>
      </c>
      <c r="F18" s="89" t="inlineStr">
        <is>
          <t>savinaysanthosh123@gmail.com</t>
        </is>
      </c>
      <c r="G18" s="109" t="inlineStr">
        <is>
          <t>Working</t>
        </is>
      </c>
      <c r="H18" s="91" t="inlineStr"/>
      <c r="I18" s="92" t="inlineStr"/>
      <c r="J18" s="93" t="inlineStr"/>
      <c r="K18" s="93" t="inlineStr">
        <is>
          <t>Hospitality (hotel, restaurant, catering)</t>
        </is>
      </c>
      <c r="L18" s="93" t="inlineStr">
        <is>
          <t>₹10,000 – ₹20,000</t>
        </is>
      </c>
      <c r="M18" s="94" t="inlineStr">
        <is>
          <t>Job change or transition</t>
        </is>
      </c>
      <c r="N18" s="95" t="n">
        <v>0</v>
      </c>
      <c r="O18" s="95" t="n">
        <v>0</v>
      </c>
      <c r="P18" s="95" t="n">
        <v>3000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B-100187</t>
        </is>
      </c>
      <c r="B19" s="65" t="inlineStr">
        <is>
          <t>Essicmuthu</t>
        </is>
      </c>
      <c r="C19" s="64" t="inlineStr">
        <is>
          <t>Male</t>
        </is>
      </c>
      <c r="D19" s="87" t="inlineStr">
        <is>
          <t>2016</t>
        </is>
      </c>
      <c r="E19" s="88" t="inlineStr">
        <is>
          <t>9342335768</t>
        </is>
      </c>
      <c r="F19" s="89" t="inlineStr">
        <is>
          <t>essicdennis@gmail.com</t>
        </is>
      </c>
      <c r="G19" s="107" t="inlineStr">
        <is>
          <t>Studying</t>
        </is>
      </c>
      <c r="H19" s="91" t="inlineStr">
        <is>
          <t>BA Music Production- 1st Year</t>
        </is>
      </c>
      <c r="I19" s="92" t="inlineStr">
        <is>
          <t>1st Year</t>
        </is>
      </c>
      <c r="J19" s="93" t="inlineStr"/>
      <c r="K19" s="93" t="inlineStr"/>
      <c r="L19" s="93" t="inlineStr"/>
      <c r="M19" s="94" t="inlineStr">
        <is>
          <t>Continue studying</t>
        </is>
      </c>
      <c r="N19" s="95" t="n">
        <v>0</v>
      </c>
      <c r="O19" s="95" t="n">
        <v>0</v>
      </c>
      <c r="P19" s="95" t="n">
        <v>12000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B-100177</t>
        </is>
      </c>
      <c r="B20" s="65" t="inlineStr">
        <is>
          <t>Britto Francis</t>
        </is>
      </c>
      <c r="C20" s="64" t="inlineStr">
        <is>
          <t>Male</t>
        </is>
      </c>
      <c r="D20" s="87" t="inlineStr">
        <is>
          <t>2014</t>
        </is>
      </c>
      <c r="E20" s="88" t="inlineStr">
        <is>
          <t>8848800392</t>
        </is>
      </c>
      <c r="F20" s="89" t="inlineStr">
        <is>
          <t>brittof2002@gmail.com</t>
        </is>
      </c>
      <c r="G20" s="90" t="inlineStr">
        <is>
          <t>Looking for a job</t>
        </is>
      </c>
      <c r="H20" s="91" t="inlineStr"/>
      <c r="I20" s="92" t="inlineStr"/>
      <c r="J20" s="93" t="inlineStr"/>
      <c r="K20" s="93" t="inlineStr"/>
      <c r="L20" s="93" t="inlineStr"/>
      <c r="M20" s="94" t="inlineStr">
        <is>
          <t>Complete course and transition to work</t>
        </is>
      </c>
      <c r="N20" s="95" t="n">
        <v>0</v>
      </c>
      <c r="O20" s="95" t="n">
        <v>0</v>
      </c>
      <c r="P20" s="95" t="n">
        <v>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B-100516</t>
        </is>
      </c>
      <c r="B21" s="65" t="inlineStr">
        <is>
          <t>Aswin Jojo</t>
        </is>
      </c>
      <c r="C21" s="64" t="inlineStr">
        <is>
          <t>Male</t>
        </is>
      </c>
      <c r="D21" s="87" t="inlineStr">
        <is>
          <t>2017</t>
        </is>
      </c>
      <c r="E21" s="88" t="inlineStr">
        <is>
          <t>9747139936</t>
        </is>
      </c>
      <c r="F21" s="89" t="inlineStr">
        <is>
          <t>aswinjojo2005@gmail.com</t>
        </is>
      </c>
      <c r="G21" s="107" t="inlineStr">
        <is>
          <t>Studying</t>
        </is>
      </c>
      <c r="H21" s="91" t="inlineStr">
        <is>
          <t>BCA- Final year</t>
        </is>
      </c>
      <c r="I21" s="92" t="inlineStr"/>
      <c r="J21" s="93" t="inlineStr"/>
      <c r="K21" s="93" t="inlineStr"/>
      <c r="L21" s="93" t="inlineStr"/>
      <c r="M21" s="94" t="inlineStr">
        <is>
          <t>Still exploring</t>
        </is>
      </c>
      <c r="N21" s="95" t="n">
        <v>0</v>
      </c>
      <c r="O21" s="95" t="n">
        <v>58950</v>
      </c>
      <c r="P21" s="95" t="n">
        <v>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B-100191</t>
        </is>
      </c>
      <c r="B22" s="65" t="inlineStr">
        <is>
          <t>Surya babu</t>
        </is>
      </c>
      <c r="C22" s="64" t="inlineStr">
        <is>
          <t>Male</t>
        </is>
      </c>
      <c r="D22" s="87" t="inlineStr">
        <is>
          <t>2014</t>
        </is>
      </c>
      <c r="E22" s="88" t="inlineStr">
        <is>
          <t>7676576812</t>
        </is>
      </c>
      <c r="F22" s="89" t="inlineStr">
        <is>
          <t>Suryababuchinni@gmail.com</t>
        </is>
      </c>
      <c r="G22" s="90" t="inlineStr">
        <is>
          <t>Looking for a job</t>
        </is>
      </c>
      <c r="H22" s="91" t="inlineStr"/>
      <c r="I22" s="92" t="inlineStr"/>
      <c r="J22" s="93" t="inlineStr"/>
      <c r="K22" s="93" t="inlineStr"/>
      <c r="L22" s="93" t="inlineStr"/>
      <c r="M22" s="94" t="inlineStr">
        <is>
          <t>Start working</t>
        </is>
      </c>
      <c r="N22" s="95" t="n">
        <v>0</v>
      </c>
      <c r="O22" s="95" t="n">
        <v>0</v>
      </c>
      <c r="P22" s="95" t="n">
        <v>12000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B-100628</t>
        </is>
      </c>
      <c r="B23" s="65" t="inlineStr">
        <is>
          <t>Saran Siva</t>
        </is>
      </c>
      <c r="C23" s="112" t="inlineStr"/>
      <c r="D23" s="87" t="inlineStr"/>
      <c r="E23" s="88" t="inlineStr">
        <is>
          <t>7907977206</t>
        </is>
      </c>
      <c r="F23" s="89" t="inlineStr">
        <is>
          <t>saran2006425@gmail.com</t>
        </is>
      </c>
      <c r="G23" s="107" t="inlineStr">
        <is>
          <t>Studying</t>
        </is>
      </c>
      <c r="H23" s="91" t="inlineStr">
        <is>
          <t>BCA- 1st Year</t>
        </is>
      </c>
      <c r="I23" s="92" t="inlineStr">
        <is>
          <t>1st Year</t>
        </is>
      </c>
      <c r="J23" s="93" t="inlineStr"/>
      <c r="K23" s="93" t="inlineStr"/>
      <c r="L23" s="93" t="inlineStr"/>
      <c r="M23" s="94" t="inlineStr">
        <is>
          <t>Continue studying</t>
        </is>
      </c>
      <c r="N23" s="95" t="n">
        <v>35000</v>
      </c>
      <c r="O23" s="95" t="n">
        <v>84000</v>
      </c>
      <c r="P23" s="95" t="n">
        <v>78000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B-100573</t>
        </is>
      </c>
      <c r="B24" s="65" t="inlineStr">
        <is>
          <t>Novel Soren</t>
        </is>
      </c>
      <c r="C24" s="64" t="inlineStr">
        <is>
          <t>Male</t>
        </is>
      </c>
      <c r="D24" s="87" t="inlineStr">
        <is>
          <t>2015</t>
        </is>
      </c>
      <c r="E24" s="88" t="inlineStr">
        <is>
          <t>+91 8848395606</t>
        </is>
      </c>
      <c r="F24" s="89" t="inlineStr">
        <is>
          <t>Snovel2004@gmail.com</t>
        </is>
      </c>
      <c r="G24" s="109" t="inlineStr">
        <is>
          <t>Working</t>
        </is>
      </c>
      <c r="H24" s="91" t="inlineStr"/>
      <c r="I24" s="92" t="inlineStr"/>
      <c r="J24" s="93" t="inlineStr"/>
      <c r="K24" s="93" t="inlineStr">
        <is>
          <t>Other</t>
        </is>
      </c>
      <c r="L24" s="93" t="inlineStr">
        <is>
          <t>₹10,000 – ₹20,000</t>
        </is>
      </c>
      <c r="M24" s="94" t="inlineStr">
        <is>
          <t>Job change or transition</t>
        </is>
      </c>
      <c r="N24" s="95" t="n">
        <v>0</v>
      </c>
      <c r="O24" s="95" t="n">
        <v>54000</v>
      </c>
      <c r="P24" s="95" t="n">
        <v>78000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B-100192</t>
        </is>
      </c>
      <c r="B25" s="65" t="inlineStr">
        <is>
          <t>Vasudevan A</t>
        </is>
      </c>
      <c r="C25" s="64" t="inlineStr">
        <is>
          <t>Male</t>
        </is>
      </c>
      <c r="D25" s="87" t="inlineStr">
        <is>
          <t>2022</t>
        </is>
      </c>
      <c r="E25" s="88" t="inlineStr">
        <is>
          <t>8590699537</t>
        </is>
      </c>
      <c r="F25" s="89" t="inlineStr">
        <is>
          <t>a.vasudeva077@gmail.com</t>
        </is>
      </c>
      <c r="G25" s="107" t="inlineStr">
        <is>
          <t>Studying</t>
        </is>
      </c>
      <c r="H25" s="91" t="inlineStr">
        <is>
          <t>Fashion Designing- 1st year</t>
        </is>
      </c>
      <c r="I25" s="92" t="inlineStr">
        <is>
          <t>1st year</t>
        </is>
      </c>
      <c r="J25" s="93" t="inlineStr"/>
      <c r="K25" s="93" t="inlineStr"/>
      <c r="L25" s="93" t="inlineStr"/>
      <c r="M25" s="94" t="inlineStr">
        <is>
          <t>Continue studying</t>
        </is>
      </c>
      <c r="N25" s="95" t="n">
        <v>0</v>
      </c>
      <c r="O25" s="95" t="n">
        <v>0</v>
      </c>
      <c r="P25" s="95" t="n">
        <v>30000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36" customHeight="1">
      <c r="A26" s="86" t="inlineStr">
        <is>
          <t>B-100190</t>
        </is>
      </c>
      <c r="B26" s="65" t="inlineStr">
        <is>
          <t>Sojan K X</t>
        </is>
      </c>
      <c r="C26" s="64" t="inlineStr">
        <is>
          <t>Male</t>
        </is>
      </c>
      <c r="D26" s="87" t="inlineStr">
        <is>
          <t>2016</t>
        </is>
      </c>
      <c r="E26" s="88" t="inlineStr">
        <is>
          <t>9633630493</t>
        </is>
      </c>
      <c r="F26" s="89" t="inlineStr">
        <is>
          <t>sojankx383@gmail.com</t>
        </is>
      </c>
      <c r="G26" s="109" t="inlineStr">
        <is>
          <t>Working</t>
        </is>
      </c>
      <c r="H26" s="91" t="inlineStr"/>
      <c r="I26" s="92" t="inlineStr"/>
      <c r="J26" s="93" t="inlineStr"/>
      <c r="K26" s="93" t="inlineStr">
        <is>
          <t>Other</t>
        </is>
      </c>
      <c r="L26" s="93" t="inlineStr"/>
      <c r="M26" s="94" t="inlineStr">
        <is>
          <t>Continue working</t>
        </is>
      </c>
      <c r="N26" s="95" t="n">
        <v>0</v>
      </c>
      <c r="O26" s="95" t="n">
        <v>0</v>
      </c>
      <c r="P26" s="95" t="n">
        <v>0</v>
      </c>
      <c r="Q26" s="96" t="inlineStr"/>
      <c r="R26" s="97">
        <f>IFERROR(N26+O26+P26,0)</f>
        <v/>
      </c>
      <c r="S26" s="98" t="inlineStr"/>
      <c r="T26" s="98" t="inlineStr"/>
      <c r="U26" s="99" t="inlineStr"/>
      <c r="V26" s="99" t="inlineStr"/>
      <c r="W26" s="64" t="inlineStr"/>
      <c r="X26" s="94" t="inlineStr"/>
      <c r="Y26" s="100">
        <f>COUNTIF('Interaction Log'!A:A,A26)</f>
        <v/>
      </c>
      <c r="Z26" s="101">
        <f>IFERROR(TEXT(MAXIFS('Interaction Log'!D:D,'Interaction Log'!A:A,A26),"dd-mmm-yy"),"")</f>
        <v/>
      </c>
      <c r="AA26" s="102">
        <f>COUNTIFS('SSG Attendance Log'!A:A,A26,'SSG Attendance Log'!H:H,"Yes")</f>
        <v/>
      </c>
      <c r="AB26" s="103">
        <f>COUNTIF('Crisis Log'!A:A,A26)</f>
        <v/>
      </c>
      <c r="AC26" s="104">
        <f>IFERROR(INDEX('Crisis Log'!D:D,MATCH(1,('Crisis Log'!A:A=A26)*('Crisis Log'!H:H&lt;&gt;"Yes"),0)),"")</f>
        <v/>
      </c>
    </row>
    <row r="27" ht="36" customHeight="1">
      <c r="A27" s="86" t="inlineStr">
        <is>
          <t>B-100621</t>
        </is>
      </c>
      <c r="B27" s="65" t="inlineStr">
        <is>
          <t>Ajin Benny</t>
        </is>
      </c>
      <c r="C27" s="64" t="inlineStr">
        <is>
          <t>Male</t>
        </is>
      </c>
      <c r="D27" s="87" t="inlineStr">
        <is>
          <t>2015</t>
        </is>
      </c>
      <c r="E27" s="88" t="inlineStr">
        <is>
          <t>8891789675</t>
        </is>
      </c>
      <c r="F27" s="89" t="inlineStr">
        <is>
          <t>ajinbenny96@gmail.com</t>
        </is>
      </c>
      <c r="G27" s="106" t="inlineStr">
        <is>
          <t>Studying and working</t>
        </is>
      </c>
      <c r="H27" s="91" t="inlineStr">
        <is>
          <t>He is doing the internship for his hotel management course.</t>
        </is>
      </c>
      <c r="I27" s="92" t="inlineStr"/>
      <c r="J27" s="93" t="inlineStr"/>
      <c r="K27" s="93" t="inlineStr">
        <is>
          <t>Hospitality (hotel, restaurant, catering)</t>
        </is>
      </c>
      <c r="L27" s="93" t="inlineStr">
        <is>
          <t>₹10,000 – ₹20,000</t>
        </is>
      </c>
      <c r="M27" s="94" t="inlineStr">
        <is>
          <t>Continue working</t>
        </is>
      </c>
      <c r="N27" s="95" t="n">
        <v>40000</v>
      </c>
      <c r="O27" s="95" t="n">
        <v>0</v>
      </c>
      <c r="P27" s="95" t="n">
        <v>0</v>
      </c>
      <c r="Q27" s="96" t="inlineStr"/>
      <c r="R27" s="97">
        <f>IFERROR(N27+O27+P27,0)</f>
        <v/>
      </c>
      <c r="S27" s="98" t="inlineStr"/>
      <c r="T27" s="98" t="inlineStr"/>
      <c r="U27" s="99" t="inlineStr"/>
      <c r="V27" s="99" t="inlineStr"/>
      <c r="W27" s="64" t="inlineStr"/>
      <c r="X27" s="94" t="inlineStr"/>
      <c r="Y27" s="100">
        <f>COUNTIF('Interaction Log'!A:A,A27)</f>
        <v/>
      </c>
      <c r="Z27" s="101">
        <f>IFERROR(TEXT(MAXIFS('Interaction Log'!D:D,'Interaction Log'!A:A,A27),"dd-mmm-yy"),"")</f>
        <v/>
      </c>
      <c r="AA27" s="102">
        <f>COUNTIFS('SSG Attendance Log'!A:A,A27,'SSG Attendance Log'!H:H,"Yes")</f>
        <v/>
      </c>
      <c r="AB27" s="103">
        <f>COUNTIF('Crisis Log'!A:A,A27)</f>
        <v/>
      </c>
      <c r="AC27" s="104">
        <f>IFERROR(INDEX('Crisis Log'!D:D,MATCH(1,('Crisis Log'!A:A=A27)*('Crisis Log'!H:H&lt;&gt;"Yes"),0)),"")</f>
        <v/>
      </c>
    </row>
    <row r="28" ht="36" customHeight="1">
      <c r="A28" s="86" t="inlineStr">
        <is>
          <t>B-100169</t>
        </is>
      </c>
      <c r="B28" s="65" t="inlineStr">
        <is>
          <t>EREN YEAGER</t>
        </is>
      </c>
      <c r="C28" s="64" t="inlineStr">
        <is>
          <t>Male</t>
        </is>
      </c>
      <c r="D28" s="87" t="inlineStr">
        <is>
          <t>2008</t>
        </is>
      </c>
      <c r="E28" s="88" t="inlineStr">
        <is>
          <t>8136830246</t>
        </is>
      </c>
      <c r="F28" s="89" t="inlineStr">
        <is>
          <t>sudheeshp0505@gmail.com</t>
        </is>
      </c>
      <c r="G28" s="106" t="inlineStr">
        <is>
          <t>Studying and working</t>
        </is>
      </c>
      <c r="H28" s="91" t="inlineStr">
        <is>
          <t>German Language</t>
        </is>
      </c>
      <c r="I28" s="92" t="inlineStr"/>
      <c r="J28" s="93" t="inlineStr"/>
      <c r="K28" s="93" t="inlineStr">
        <is>
          <t>Education or Training</t>
        </is>
      </c>
      <c r="L28" s="93" t="inlineStr"/>
      <c r="M28" s="94" t="inlineStr">
        <is>
          <t>Continue studying</t>
        </is>
      </c>
      <c r="N28" s="95" t="n">
        <v>50000</v>
      </c>
      <c r="O28" s="95" t="n">
        <v>21000</v>
      </c>
      <c r="P28" s="95" t="n">
        <v>0</v>
      </c>
      <c r="Q28" s="96" t="inlineStr"/>
      <c r="R28" s="97">
        <f>IFERROR(N28+O28+P28,0)</f>
        <v/>
      </c>
      <c r="S28" s="98" t="inlineStr"/>
      <c r="T28" s="98" t="inlineStr"/>
      <c r="U28" s="99" t="inlineStr"/>
      <c r="V28" s="99" t="inlineStr"/>
      <c r="W28" s="64" t="inlineStr"/>
      <c r="X28" s="94" t="inlineStr"/>
      <c r="Y28" s="100">
        <f>COUNTIF('Interaction Log'!A:A,A28)</f>
        <v/>
      </c>
      <c r="Z28" s="101">
        <f>IFERROR(TEXT(MAXIFS('Interaction Log'!D:D,'Interaction Log'!A:A,A28),"dd-mmm-yy"),"")</f>
        <v/>
      </c>
      <c r="AA28" s="102">
        <f>COUNTIFS('SSG Attendance Log'!A:A,A28,'SSG Attendance Log'!H:H,"Yes")</f>
        <v/>
      </c>
      <c r="AB28" s="103">
        <f>COUNTIF('Crisis Log'!A:A,A28)</f>
        <v/>
      </c>
      <c r="AC28" s="104">
        <f>IFERROR(INDEX('Crisis Log'!D:D,MATCH(1,('Crisis Log'!A:A=A28)*('Crisis Log'!H:H&lt;&gt;"Yes"),0)),"")</f>
        <v/>
      </c>
    </row>
    <row r="29" ht="36" customHeight="1">
      <c r="A29" s="86" t="inlineStr">
        <is>
          <t>B-100167</t>
        </is>
      </c>
      <c r="B29" s="65" t="inlineStr">
        <is>
          <t>K ajith</t>
        </is>
      </c>
      <c r="C29" s="64" t="inlineStr">
        <is>
          <t>Male</t>
        </is>
      </c>
      <c r="D29" s="87" t="inlineStr">
        <is>
          <t>2010</t>
        </is>
      </c>
      <c r="E29" s="88" t="inlineStr">
        <is>
          <t>9746424977</t>
        </is>
      </c>
      <c r="F29" s="89" t="inlineStr">
        <is>
          <t>ajithmv514@gmail.com</t>
        </is>
      </c>
      <c r="G29" s="109" t="inlineStr">
        <is>
          <t>Working</t>
        </is>
      </c>
      <c r="H29" s="91" t="inlineStr"/>
      <c r="I29" s="92" t="inlineStr"/>
      <c r="J29" s="93" t="inlineStr"/>
      <c r="K29" s="93" t="inlineStr">
        <is>
          <t>Logistics or Delivery</t>
        </is>
      </c>
      <c r="L29" s="93" t="inlineStr">
        <is>
          <t>₹10,000 – ₹20,000</t>
        </is>
      </c>
      <c r="M29" s="94" t="inlineStr">
        <is>
          <t>Job change or transition</t>
        </is>
      </c>
      <c r="N29" s="95" t="n">
        <v>50000</v>
      </c>
      <c r="O29" s="95" t="n">
        <v>0</v>
      </c>
      <c r="P29" s="95" t="n">
        <v>0</v>
      </c>
      <c r="Q29" s="96" t="inlineStr"/>
      <c r="R29" s="97">
        <f>IFERROR(N29+O29+P29,0)</f>
        <v/>
      </c>
      <c r="S29" s="98" t="inlineStr"/>
      <c r="T29" s="98" t="inlineStr"/>
      <c r="U29" s="99" t="inlineStr"/>
      <c r="V29" s="99" t="inlineStr"/>
      <c r="W29" s="64" t="inlineStr"/>
      <c r="X29" s="94" t="inlineStr"/>
      <c r="Y29" s="100">
        <f>COUNTIF('Interaction Log'!A:A,A29)</f>
        <v/>
      </c>
      <c r="Z29" s="101">
        <f>IFERROR(TEXT(MAXIFS('Interaction Log'!D:D,'Interaction Log'!A:A,A29),"dd-mmm-yy"),"")</f>
        <v/>
      </c>
      <c r="AA29" s="102">
        <f>COUNTIFS('SSG Attendance Log'!A:A,A29,'SSG Attendance Log'!H:H,"Yes")</f>
        <v/>
      </c>
      <c r="AB29" s="103">
        <f>COUNTIF('Crisis Log'!A:A,A29)</f>
        <v/>
      </c>
      <c r="AC29" s="104">
        <f>IFERROR(INDEX('Crisis Log'!D:D,MATCH(1,('Crisis Log'!A:A=A29)*('Crisis Log'!H:H&lt;&gt;"Yes"),0)),"")</f>
        <v/>
      </c>
    </row>
    <row r="30" ht="36" customHeight="1">
      <c r="A30" s="86" t="inlineStr">
        <is>
          <t>B-100654</t>
        </is>
      </c>
      <c r="B30" s="65" t="inlineStr">
        <is>
          <t>John Maria Vianni</t>
        </is>
      </c>
      <c r="C30" s="112" t="inlineStr"/>
      <c r="D30" s="87" t="inlineStr"/>
      <c r="E30" s="88" t="inlineStr">
        <is>
          <t>8848272576</t>
        </is>
      </c>
      <c r="F30" s="89" t="inlineStr">
        <is>
          <t>johnmariavianni63@gmail.com</t>
        </is>
      </c>
      <c r="G30" s="109" t="inlineStr">
        <is>
          <t>Working</t>
        </is>
      </c>
      <c r="H30" s="91" t="inlineStr"/>
      <c r="I30" s="92" t="inlineStr"/>
      <c r="J30" s="93" t="inlineStr"/>
      <c r="K30" s="93" t="inlineStr">
        <is>
          <t>Self-employed or Business</t>
        </is>
      </c>
      <c r="L30" s="93" t="inlineStr">
        <is>
          <t>₹10,000 – ₹20,000</t>
        </is>
      </c>
      <c r="M30" s="94" t="inlineStr">
        <is>
          <t>Job change or transition</t>
        </is>
      </c>
      <c r="N30" s="95" t="n">
        <v>79000</v>
      </c>
      <c r="O30" s="95" t="n">
        <v>0</v>
      </c>
      <c r="P30" s="95" t="n">
        <v>0</v>
      </c>
      <c r="Q30" s="96" t="inlineStr"/>
      <c r="R30" s="97">
        <f>IFERROR(N30+O30+P30,0)</f>
        <v/>
      </c>
      <c r="S30" s="98" t="inlineStr"/>
      <c r="T30" s="98" t="inlineStr"/>
      <c r="U30" s="99" t="inlineStr"/>
      <c r="V30" s="99" t="inlineStr"/>
      <c r="W30" s="64" t="inlineStr"/>
      <c r="X30" s="94" t="inlineStr"/>
      <c r="Y30" s="100">
        <f>COUNTIF('Interaction Log'!A:A,A30)</f>
        <v/>
      </c>
      <c r="Z30" s="101">
        <f>IFERROR(TEXT(MAXIFS('Interaction Log'!D:D,'Interaction Log'!A:A,A30),"dd-mmm-yy"),"")</f>
        <v/>
      </c>
      <c r="AA30" s="102">
        <f>COUNTIFS('SSG Attendance Log'!A:A,A30,'SSG Attendance Log'!H:H,"Yes")</f>
        <v/>
      </c>
      <c r="AB30" s="103">
        <f>COUNTIF('Crisis Log'!A:A,A30)</f>
        <v/>
      </c>
      <c r="AC30" s="104">
        <f>IFERROR(INDEX('Crisis Log'!D:D,MATCH(1,('Crisis Log'!A:A=A30)*('Crisis Log'!H:H&lt;&gt;"Yes"),0)),"")</f>
        <v/>
      </c>
    </row>
    <row r="31" ht="36" customHeight="1">
      <c r="A31" s="86" t="inlineStr">
        <is>
          <t>B-100583</t>
        </is>
      </c>
      <c r="B31" s="65" t="inlineStr">
        <is>
          <t>Robin</t>
        </is>
      </c>
      <c r="C31" s="64" t="inlineStr">
        <is>
          <t>Male</t>
        </is>
      </c>
      <c r="D31" s="87" t="inlineStr">
        <is>
          <t>2020</t>
        </is>
      </c>
      <c r="E31" s="88" t="inlineStr">
        <is>
          <t>7012199427</t>
        </is>
      </c>
      <c r="F31" s="89" t="inlineStr">
        <is>
          <t>robincarlos011@gmail.com</t>
        </is>
      </c>
      <c r="G31" s="108" t="inlineStr">
        <is>
          <t>Not engaged</t>
        </is>
      </c>
      <c r="H31" s="91" t="inlineStr"/>
      <c r="I31" s="92" t="inlineStr"/>
      <c r="J31" s="93" t="inlineStr"/>
      <c r="K31" s="93" t="inlineStr"/>
      <c r="L31" s="93" t="inlineStr">
        <is>
          <t>No Income</t>
        </is>
      </c>
      <c r="M31" s="94" t="inlineStr">
        <is>
          <t>Continue studying</t>
        </is>
      </c>
      <c r="N31" s="95" t="n">
        <v>40000</v>
      </c>
      <c r="O31" s="95" t="n">
        <v>0</v>
      </c>
      <c r="P31" s="95" t="n">
        <v>0</v>
      </c>
      <c r="Q31" s="96" t="inlineStr"/>
      <c r="R31" s="97">
        <f>IFERROR(N31+O31+P31,0)</f>
        <v/>
      </c>
      <c r="S31" s="98" t="inlineStr"/>
      <c r="T31" s="98" t="inlineStr"/>
      <c r="U31" s="99" t="inlineStr"/>
      <c r="V31" s="99" t="inlineStr"/>
      <c r="W31" s="64" t="inlineStr"/>
      <c r="X31" s="94" t="inlineStr"/>
      <c r="Y31" s="100">
        <f>COUNTIF('Interaction Log'!A:A,A31)</f>
        <v/>
      </c>
      <c r="Z31" s="101">
        <f>IFERROR(TEXT(MAXIFS('Interaction Log'!D:D,'Interaction Log'!A:A,A31),"dd-mmm-yy"),"")</f>
        <v/>
      </c>
      <c r="AA31" s="102">
        <f>COUNTIFS('SSG Attendance Log'!A:A,A31,'SSG Attendance Log'!H:H,"Yes")</f>
        <v/>
      </c>
      <c r="AB31" s="103">
        <f>COUNTIF('Crisis Log'!A:A,A31)</f>
        <v/>
      </c>
      <c r="AC31" s="104">
        <f>IFERROR(INDEX('Crisis Log'!D:D,MATCH(1,('Crisis Log'!A:A=A31)*('Crisis Log'!H:H&lt;&gt;"Yes"),0)),"")</f>
        <v/>
      </c>
    </row>
    <row r="32" ht="36" customHeight="1">
      <c r="A32" s="86" t="inlineStr">
        <is>
          <t>B-100154</t>
        </is>
      </c>
      <c r="B32" s="65" t="inlineStr">
        <is>
          <t>Babu</t>
        </is>
      </c>
      <c r="C32" s="64" t="inlineStr">
        <is>
          <t>Male</t>
        </is>
      </c>
      <c r="D32" s="87" t="inlineStr">
        <is>
          <t>2006</t>
        </is>
      </c>
      <c r="E32" s="88" t="inlineStr">
        <is>
          <t>9074897772</t>
        </is>
      </c>
      <c r="F32" s="89" t="inlineStr">
        <is>
          <t>babumonsb13@gmail.com</t>
        </is>
      </c>
      <c r="G32" s="109" t="inlineStr">
        <is>
          <t>Working</t>
        </is>
      </c>
      <c r="H32" s="91" t="inlineStr"/>
      <c r="I32" s="92" t="inlineStr"/>
      <c r="J32" s="93" t="inlineStr"/>
      <c r="K32" s="93" t="inlineStr">
        <is>
          <t>Fashion Design</t>
        </is>
      </c>
      <c r="L32" s="93" t="inlineStr">
        <is>
          <t>25000</t>
        </is>
      </c>
      <c r="M32" s="94" t="inlineStr">
        <is>
          <t>Continue working</t>
        </is>
      </c>
      <c r="N32" s="95" t="n">
        <v>0</v>
      </c>
      <c r="O32" s="95" t="n">
        <v>0</v>
      </c>
      <c r="P32" s="95" t="n">
        <v>0</v>
      </c>
      <c r="Q32" s="96" t="inlineStr"/>
      <c r="R32" s="97">
        <f>IFERROR(N32+O32+P32,0)</f>
        <v/>
      </c>
      <c r="S32" s="98" t="inlineStr"/>
      <c r="T32" s="98" t="inlineStr"/>
      <c r="U32" s="99" t="inlineStr"/>
      <c r="V32" s="99" t="inlineStr"/>
      <c r="W32" s="64" t="inlineStr"/>
      <c r="X32" s="94" t="inlineStr"/>
      <c r="Y32" s="100">
        <f>COUNTIF('Interaction Log'!A:A,A32)</f>
        <v/>
      </c>
      <c r="Z32" s="101">
        <f>IFERROR(TEXT(MAXIFS('Interaction Log'!D:D,'Interaction Log'!A:A,A32),"dd-mmm-yy"),"")</f>
        <v/>
      </c>
      <c r="AA32" s="102">
        <f>COUNTIFS('SSG Attendance Log'!A:A,A32,'SSG Attendance Log'!H:H,"Yes")</f>
        <v/>
      </c>
      <c r="AB32" s="103">
        <f>COUNTIF('Crisis Log'!A:A,A32)</f>
        <v/>
      </c>
      <c r="AC32" s="104">
        <f>IFERROR(INDEX('Crisis Log'!D:D,MATCH(1,('Crisis Log'!A:A=A32)*('Crisis Log'!H:H&lt;&gt;"Yes"),0)),"")</f>
        <v/>
      </c>
    </row>
    <row r="33" ht="36" customHeight="1">
      <c r="A33" s="86" t="inlineStr">
        <is>
          <t>B-100166</t>
        </is>
      </c>
      <c r="B33" s="65" t="inlineStr">
        <is>
          <t>Dinesh Uikey</t>
        </is>
      </c>
      <c r="C33" s="64" t="inlineStr">
        <is>
          <t>Male</t>
        </is>
      </c>
      <c r="D33" s="87" t="inlineStr">
        <is>
          <t>2008</t>
        </is>
      </c>
      <c r="E33" s="88" t="inlineStr">
        <is>
          <t>8139036897</t>
        </is>
      </c>
      <c r="F33" s="89" t="inlineStr">
        <is>
          <t>dineshuikey0280@gmail.com</t>
        </is>
      </c>
      <c r="G33" s="109" t="inlineStr">
        <is>
          <t>Working</t>
        </is>
      </c>
      <c r="H33" s="91" t="inlineStr"/>
      <c r="I33" s="92" t="inlineStr"/>
      <c r="J33" s="93" t="inlineStr"/>
      <c r="K33" s="93" t="inlineStr">
        <is>
          <t>Hospitality</t>
        </is>
      </c>
      <c r="L33" s="93" t="inlineStr">
        <is>
          <t>25000</t>
        </is>
      </c>
      <c r="M33" s="94" t="inlineStr">
        <is>
          <t>Continue working</t>
        </is>
      </c>
      <c r="N33" s="95" t="n">
        <v>0</v>
      </c>
      <c r="O33" s="95" t="n">
        <v>0</v>
      </c>
      <c r="P33" s="95" t="n">
        <v>0</v>
      </c>
      <c r="Q33" s="96" t="inlineStr"/>
      <c r="R33" s="97">
        <f>IFERROR(N33+O33+P33,0)</f>
        <v/>
      </c>
      <c r="S33" s="98" t="inlineStr"/>
      <c r="T33" s="98" t="inlineStr"/>
      <c r="U33" s="99" t="inlineStr"/>
      <c r="V33" s="99" t="inlineStr"/>
      <c r="W33" s="64" t="inlineStr"/>
      <c r="X33" s="94" t="inlineStr"/>
      <c r="Y33" s="100">
        <f>COUNTIF('Interaction Log'!A:A,A33)</f>
        <v/>
      </c>
      <c r="Z33" s="101">
        <f>IFERROR(TEXT(MAXIFS('Interaction Log'!D:D,'Interaction Log'!A:A,A33),"dd-mmm-yy"),"")</f>
        <v/>
      </c>
      <c r="AA33" s="102">
        <f>COUNTIFS('SSG Attendance Log'!A:A,A33,'SSG Attendance Log'!H:H,"Yes")</f>
        <v/>
      </c>
      <c r="AB33" s="103">
        <f>COUNTIF('Crisis Log'!A:A,A33)</f>
        <v/>
      </c>
      <c r="AC33" s="104">
        <f>IFERROR(INDEX('Crisis Log'!D:D,MATCH(1,('Crisis Log'!A:A=A33)*('Crisis Log'!H:H&lt;&gt;"Yes"),0)),"")</f>
        <v/>
      </c>
    </row>
    <row r="34" ht="36" customHeight="1">
      <c r="A34" s="86" t="inlineStr">
        <is>
          <t>B-100165</t>
        </is>
      </c>
      <c r="B34" s="65" t="inlineStr">
        <is>
          <t>Joby Joseph</t>
        </is>
      </c>
      <c r="C34" s="112" t="inlineStr"/>
      <c r="D34" s="87" t="inlineStr"/>
      <c r="E34" s="88" t="inlineStr">
        <is>
          <t>9074550652</t>
        </is>
      </c>
      <c r="F34" s="89" t="inlineStr">
        <is>
          <t>jobyjosephjj2003@gmail.com</t>
        </is>
      </c>
      <c r="G34" s="109" t="inlineStr">
        <is>
          <t>Working</t>
        </is>
      </c>
      <c r="H34" s="91" t="inlineStr"/>
      <c r="I34" s="92" t="inlineStr"/>
      <c r="J34" s="93" t="inlineStr"/>
      <c r="K34" s="93" t="inlineStr">
        <is>
          <t>Banking and Financial</t>
        </is>
      </c>
      <c r="L34" s="93" t="inlineStr">
        <is>
          <t>15000</t>
        </is>
      </c>
      <c r="M34" s="94" t="inlineStr">
        <is>
          <t>Continue working</t>
        </is>
      </c>
      <c r="N34" s="95" t="n">
        <v>0</v>
      </c>
      <c r="O34" s="95" t="n">
        <v>0</v>
      </c>
      <c r="P34" s="95" t="n">
        <v>0</v>
      </c>
      <c r="Q34" s="96" t="inlineStr"/>
      <c r="R34" s="97">
        <f>IFERROR(N34+O34+P34,0)</f>
        <v/>
      </c>
      <c r="S34" s="98" t="inlineStr"/>
      <c r="T34" s="98" t="inlineStr"/>
      <c r="U34" s="99" t="inlineStr"/>
      <c r="V34" s="99" t="inlineStr"/>
      <c r="W34" s="64" t="inlineStr"/>
      <c r="X34" s="94" t="inlineStr"/>
      <c r="Y34" s="100">
        <f>COUNTIF('Interaction Log'!A:A,A34)</f>
        <v/>
      </c>
      <c r="Z34" s="101">
        <f>IFERROR(TEXT(MAXIFS('Interaction Log'!D:D,'Interaction Log'!A:A,A34),"dd-mmm-yy"),"")</f>
        <v/>
      </c>
      <c r="AA34" s="102">
        <f>COUNTIFS('SSG Attendance Log'!A:A,A34,'SSG Attendance Log'!H:H,"Yes")</f>
        <v/>
      </c>
      <c r="AB34" s="103">
        <f>COUNTIF('Crisis Log'!A:A,A34)</f>
        <v/>
      </c>
      <c r="AC34" s="104">
        <f>IFERROR(INDEX('Crisis Log'!D:D,MATCH(1,('Crisis Log'!A:A=A34)*('Crisis Log'!H:H&lt;&gt;"Yes"),0)),"")</f>
        <v/>
      </c>
    </row>
    <row r="35" ht="36" customHeight="1">
      <c r="A35" s="86" t="inlineStr">
        <is>
          <t>B-100618</t>
        </is>
      </c>
      <c r="B35" s="65" t="inlineStr">
        <is>
          <t>Noble B</t>
        </is>
      </c>
      <c r="C35" s="64" t="inlineStr">
        <is>
          <t>Male</t>
        </is>
      </c>
      <c r="D35" s="87" t="inlineStr">
        <is>
          <t>2016</t>
        </is>
      </c>
      <c r="E35" s="88" t="inlineStr">
        <is>
          <t>8089659170 / 8606495469</t>
        </is>
      </c>
      <c r="F35" s="89" t="inlineStr">
        <is>
          <t>nobleb262@gmail.com</t>
        </is>
      </c>
      <c r="G35" s="109" t="inlineStr">
        <is>
          <t>Working</t>
        </is>
      </c>
      <c r="H35" s="91" t="inlineStr"/>
      <c r="I35" s="92" t="inlineStr"/>
      <c r="J35" s="93" t="inlineStr"/>
      <c r="K35" s="93" t="inlineStr">
        <is>
          <t>Banking</t>
        </is>
      </c>
      <c r="L35" s="93" t="inlineStr">
        <is>
          <t>15000</t>
        </is>
      </c>
      <c r="M35" s="94" t="inlineStr">
        <is>
          <t>Continue working</t>
        </is>
      </c>
      <c r="N35" s="95" t="n">
        <v>0</v>
      </c>
      <c r="O35" s="95" t="n">
        <v>0</v>
      </c>
      <c r="P35" s="95" t="n">
        <v>0</v>
      </c>
      <c r="Q35" s="96" t="inlineStr"/>
      <c r="R35" s="97">
        <f>IFERROR(N35+O35+P35,0)</f>
        <v/>
      </c>
      <c r="S35" s="98" t="inlineStr"/>
      <c r="T35" s="98" t="inlineStr"/>
      <c r="U35" s="99" t="inlineStr"/>
      <c r="V35" s="99" t="inlineStr"/>
      <c r="W35" s="64" t="inlineStr"/>
      <c r="X35" s="94" t="inlineStr"/>
      <c r="Y35" s="100">
        <f>COUNTIF('Interaction Log'!A:A,A35)</f>
        <v/>
      </c>
      <c r="Z35" s="101">
        <f>IFERROR(TEXT(MAXIFS('Interaction Log'!D:D,'Interaction Log'!A:A,A35),"dd-mmm-yy"),"")</f>
        <v/>
      </c>
      <c r="AA35" s="102">
        <f>COUNTIFS('SSG Attendance Log'!A:A,A35,'SSG Attendance Log'!H:H,"Yes")</f>
        <v/>
      </c>
      <c r="AB35" s="103">
        <f>COUNTIF('Crisis Log'!A:A,A35)</f>
        <v/>
      </c>
      <c r="AC35" s="104">
        <f>IFERROR(INDEX('Crisis Log'!D:D,MATCH(1,('Crisis Log'!A:A=A35)*('Crisis Log'!H:H&lt;&gt;"Yes"),0)),"")</f>
        <v/>
      </c>
    </row>
    <row r="36" ht="36" customHeight="1">
      <c r="A36" s="86" t="inlineStr">
        <is>
          <t>B-100180</t>
        </is>
      </c>
      <c r="B36" s="65" t="inlineStr">
        <is>
          <t>Arun Raj KR</t>
        </is>
      </c>
      <c r="C36" s="64" t="inlineStr">
        <is>
          <t>Male</t>
        </is>
      </c>
      <c r="D36" s="87" t="inlineStr">
        <is>
          <t>2016</t>
        </is>
      </c>
      <c r="E36" s="88" t="inlineStr">
        <is>
          <t>8714859410</t>
        </is>
      </c>
      <c r="F36" s="89" t="inlineStr">
        <is>
          <t>krarunraj123@gmail.com</t>
        </is>
      </c>
      <c r="G36" s="109" t="inlineStr">
        <is>
          <t>Working</t>
        </is>
      </c>
      <c r="H36" s="91" t="inlineStr"/>
      <c r="I36" s="92" t="inlineStr"/>
      <c r="J36" s="93" t="inlineStr"/>
      <c r="K36" s="93" t="inlineStr">
        <is>
          <t>Banking</t>
        </is>
      </c>
      <c r="L36" s="93" t="inlineStr">
        <is>
          <t>15000</t>
        </is>
      </c>
      <c r="M36" s="94" t="inlineStr">
        <is>
          <t>Continue working</t>
        </is>
      </c>
      <c r="N36" s="95" t="n">
        <v>0</v>
      </c>
      <c r="O36" s="95" t="n">
        <v>0</v>
      </c>
      <c r="P36" s="95" t="n">
        <v>0</v>
      </c>
      <c r="Q36" s="96" t="inlineStr"/>
      <c r="R36" s="97">
        <f>IFERROR(N36+O36+P36,0)</f>
        <v/>
      </c>
      <c r="S36" s="98" t="inlineStr"/>
      <c r="T36" s="98" t="inlineStr"/>
      <c r="U36" s="99" t="inlineStr"/>
      <c r="V36" s="99" t="inlineStr"/>
      <c r="W36" s="64" t="inlineStr"/>
      <c r="X36" s="94" t="inlineStr"/>
      <c r="Y36" s="100">
        <f>COUNTIF('Interaction Log'!A:A,A36)</f>
        <v/>
      </c>
      <c r="Z36" s="101">
        <f>IFERROR(TEXT(MAXIFS('Interaction Log'!D:D,'Interaction Log'!A:A,A36),"dd-mmm-yy"),"")</f>
        <v/>
      </c>
      <c r="AA36" s="102">
        <f>COUNTIFS('SSG Attendance Log'!A:A,A36,'SSG Attendance Log'!H:H,"Yes")</f>
        <v/>
      </c>
      <c r="AB36" s="103">
        <f>COUNTIF('Crisis Log'!A:A,A36)</f>
        <v/>
      </c>
      <c r="AC36" s="104">
        <f>IFERROR(INDEX('Crisis Log'!D:D,MATCH(1,('Crisis Log'!A:A=A36)*('Crisis Log'!H:H&lt;&gt;"Yes"),0)),"")</f>
        <v/>
      </c>
    </row>
    <row r="37" ht="36" customHeight="1">
      <c r="A37" s="86" t="inlineStr">
        <is>
          <t>B-100176</t>
        </is>
      </c>
      <c r="B37" s="65" t="inlineStr">
        <is>
          <t>Joyalthomas</t>
        </is>
      </c>
      <c r="C37" s="64" t="inlineStr">
        <is>
          <t>Male</t>
        </is>
      </c>
      <c r="D37" s="87" t="inlineStr">
        <is>
          <t>2008</t>
        </is>
      </c>
      <c r="E37" s="88" t="inlineStr">
        <is>
          <t>7559053812</t>
        </is>
      </c>
      <c r="F37" s="89" t="inlineStr">
        <is>
          <t>joyalthomasmju@gmail.com</t>
        </is>
      </c>
      <c r="G37" s="109" t="inlineStr">
        <is>
          <t>Working</t>
        </is>
      </c>
      <c r="H37" s="91" t="inlineStr"/>
      <c r="I37" s="92" t="inlineStr"/>
      <c r="J37" s="93" t="inlineStr"/>
      <c r="K37" s="93" t="inlineStr">
        <is>
          <t>Education</t>
        </is>
      </c>
      <c r="L37" s="93" t="inlineStr">
        <is>
          <t>15000</t>
        </is>
      </c>
      <c r="M37" s="94" t="inlineStr">
        <is>
          <t>Continue working</t>
        </is>
      </c>
      <c r="N37" s="95" t="n">
        <v>0</v>
      </c>
      <c r="O37" s="95" t="n">
        <v>0</v>
      </c>
      <c r="P37" s="95" t="n">
        <v>0</v>
      </c>
      <c r="Q37" s="96" t="inlineStr"/>
      <c r="R37" s="97">
        <f>IFERROR(N37+O37+P37,0)</f>
        <v/>
      </c>
      <c r="S37" s="98" t="inlineStr"/>
      <c r="T37" s="98" t="inlineStr"/>
      <c r="U37" s="99" t="inlineStr"/>
      <c r="V37" s="99" t="inlineStr"/>
      <c r="W37" s="64" t="inlineStr"/>
      <c r="X37" s="94" t="inlineStr"/>
      <c r="Y37" s="100">
        <f>COUNTIF('Interaction Log'!A:A,A37)</f>
        <v/>
      </c>
      <c r="Z37" s="101">
        <f>IFERROR(TEXT(MAXIFS('Interaction Log'!D:D,'Interaction Log'!A:A,A37),"dd-mmm-yy"),"")</f>
        <v/>
      </c>
      <c r="AA37" s="102">
        <f>COUNTIFS('SSG Attendance Log'!A:A,A37,'SSG Attendance Log'!H:H,"Yes")</f>
        <v/>
      </c>
      <c r="AB37" s="103">
        <f>COUNTIF('Crisis Log'!A:A,A37)</f>
        <v/>
      </c>
      <c r="AC37" s="104">
        <f>IFERROR(INDEX('Crisis Log'!D:D,MATCH(1,('Crisis Log'!A:A=A37)*('Crisis Log'!H:H&lt;&gt;"Yes"),0)),"")</f>
        <v/>
      </c>
    </row>
    <row r="38" ht="36" customHeight="1">
      <c r="A38" s="86" t="inlineStr">
        <is>
          <t>B-100183</t>
        </is>
      </c>
      <c r="B38" s="65" t="inlineStr">
        <is>
          <t>Pavithran S</t>
        </is>
      </c>
      <c r="C38" s="64" t="inlineStr">
        <is>
          <t>Male</t>
        </is>
      </c>
      <c r="D38" s="87" t="inlineStr">
        <is>
          <t>2017</t>
        </is>
      </c>
      <c r="E38" s="88" t="inlineStr">
        <is>
          <t>6369373839</t>
        </is>
      </c>
      <c r="F38" s="89" t="inlineStr">
        <is>
          <t>pavithran636937@gmail.com</t>
        </is>
      </c>
      <c r="G38" s="107" t="inlineStr">
        <is>
          <t>Studying</t>
        </is>
      </c>
      <c r="H38" s="91" t="inlineStr">
        <is>
          <t>Deepa College 2nd year</t>
        </is>
      </c>
      <c r="I38" s="92" t="inlineStr">
        <is>
          <t>2nd year</t>
        </is>
      </c>
      <c r="J38" s="93" t="inlineStr"/>
      <c r="K38" s="93" t="inlineStr"/>
      <c r="L38" s="93" t="inlineStr"/>
      <c r="M38" s="94" t="inlineStr">
        <is>
          <t>Continue working</t>
        </is>
      </c>
      <c r="N38" s="95" t="n">
        <v>0</v>
      </c>
      <c r="O38" s="95" t="n">
        <v>0</v>
      </c>
      <c r="P38" s="95" t="n">
        <v>0</v>
      </c>
      <c r="Q38" s="96" t="inlineStr"/>
      <c r="R38" s="97">
        <f>IFERROR(N38+O38+P38,0)</f>
        <v/>
      </c>
      <c r="S38" s="98" t="inlineStr"/>
      <c r="T38" s="98" t="inlineStr"/>
      <c r="U38" s="99" t="inlineStr"/>
      <c r="V38" s="99" t="inlineStr"/>
      <c r="W38" s="64" t="inlineStr"/>
      <c r="X38" s="94" t="inlineStr"/>
      <c r="Y38" s="100">
        <f>COUNTIF('Interaction Log'!A:A,A38)</f>
        <v/>
      </c>
      <c r="Z38" s="101">
        <f>IFERROR(TEXT(MAXIFS('Interaction Log'!D:D,'Interaction Log'!A:A,A38),"dd-mmm-yy"),"")</f>
        <v/>
      </c>
      <c r="AA38" s="102">
        <f>COUNTIFS('SSG Attendance Log'!A:A,A38,'SSG Attendance Log'!H:H,"Yes")</f>
        <v/>
      </c>
      <c r="AB38" s="103">
        <f>COUNTIF('Crisis Log'!A:A,A38)</f>
        <v/>
      </c>
      <c r="AC38" s="104">
        <f>IFERROR(INDEX('Crisis Log'!D:D,MATCH(1,('Crisis Log'!A:A=A38)*('Crisis Log'!H:H&lt;&gt;"Yes"),0)),"")</f>
        <v/>
      </c>
    </row>
    <row r="39" ht="36" customHeight="1">
      <c r="A39" s="86" t="inlineStr">
        <is>
          <t>B-100168</t>
        </is>
      </c>
      <c r="B39" s="65" t="inlineStr">
        <is>
          <t>Rahul Chandrakanth</t>
        </is>
      </c>
      <c r="C39" s="64" t="inlineStr">
        <is>
          <t>Male</t>
        </is>
      </c>
      <c r="D39" s="87" t="inlineStr">
        <is>
          <t>2013</t>
        </is>
      </c>
      <c r="E39" s="88" t="inlineStr">
        <is>
          <t>6238895298</t>
        </is>
      </c>
      <c r="F39" s="89" t="inlineStr">
        <is>
          <t>Chandrakanthrahul7@gmail.com</t>
        </is>
      </c>
      <c r="G39" s="109" t="inlineStr">
        <is>
          <t>Working</t>
        </is>
      </c>
      <c r="H39" s="91" t="inlineStr"/>
      <c r="I39" s="92" t="inlineStr"/>
      <c r="J39" s="93" t="inlineStr"/>
      <c r="K39" s="93" t="inlineStr">
        <is>
          <t>IT</t>
        </is>
      </c>
      <c r="L39" s="93" t="inlineStr">
        <is>
          <t>15000</t>
        </is>
      </c>
      <c r="M39" s="94" t="inlineStr">
        <is>
          <t>Continue working</t>
        </is>
      </c>
      <c r="N39" s="95" t="n">
        <v>0</v>
      </c>
      <c r="O39" s="95" t="n">
        <v>0</v>
      </c>
      <c r="P39" s="95" t="n">
        <v>0</v>
      </c>
      <c r="Q39" s="96" t="inlineStr"/>
      <c r="R39" s="97">
        <f>IFERROR(N39+O39+P39,0)</f>
        <v/>
      </c>
      <c r="S39" s="98" t="inlineStr"/>
      <c r="T39" s="98" t="inlineStr"/>
      <c r="U39" s="99" t="inlineStr"/>
      <c r="V39" s="99" t="inlineStr"/>
      <c r="W39" s="64" t="inlineStr"/>
      <c r="X39" s="94" t="inlineStr"/>
      <c r="Y39" s="100">
        <f>COUNTIF('Interaction Log'!A:A,A39)</f>
        <v/>
      </c>
      <c r="Z39" s="101">
        <f>IFERROR(TEXT(MAXIFS('Interaction Log'!D:D,'Interaction Log'!A:A,A39),"dd-mmm-yy"),"")</f>
        <v/>
      </c>
      <c r="AA39" s="102">
        <f>COUNTIFS('SSG Attendance Log'!A:A,A39,'SSG Attendance Log'!H:H,"Yes")</f>
        <v/>
      </c>
      <c r="AB39" s="103">
        <f>COUNTIF('Crisis Log'!A:A,A39)</f>
        <v/>
      </c>
      <c r="AC39" s="104">
        <f>IFERROR(INDEX('Crisis Log'!D:D,MATCH(1,('Crisis Log'!A:A=A39)*('Crisis Log'!H:H&lt;&gt;"Yes"),0)),"")</f>
        <v/>
      </c>
    </row>
    <row r="40" ht="36" customHeight="1">
      <c r="A40" s="86" t="inlineStr">
        <is>
          <t>B-100518</t>
        </is>
      </c>
      <c r="B40" s="65" t="inlineStr">
        <is>
          <t>Sidharth Kousalya</t>
        </is>
      </c>
      <c r="C40" s="64" t="inlineStr">
        <is>
          <t>Male</t>
        </is>
      </c>
      <c r="D40" s="87" t="inlineStr">
        <is>
          <t>2020</t>
        </is>
      </c>
      <c r="E40" s="88" t="inlineStr">
        <is>
          <t>+91 73564 16509</t>
        </is>
      </c>
      <c r="F40" s="89" t="inlineStr">
        <is>
          <t>Kss475219@gmail.com</t>
        </is>
      </c>
      <c r="G40" s="107" t="inlineStr">
        <is>
          <t>Studying</t>
        </is>
      </c>
      <c r="H40" s="91" t="inlineStr"/>
      <c r="I40" s="92" t="inlineStr"/>
      <c r="J40" s="93" t="inlineStr"/>
      <c r="K40" s="93" t="inlineStr"/>
      <c r="L40" s="93" t="inlineStr"/>
      <c r="M40" s="94" t="inlineStr">
        <is>
          <t>Continue working</t>
        </is>
      </c>
      <c r="N40" s="95" t="n">
        <v>0</v>
      </c>
      <c r="O40" s="95" t="n">
        <v>0</v>
      </c>
      <c r="P40" s="95" t="n">
        <v>0</v>
      </c>
      <c r="Q40" s="96" t="inlineStr"/>
      <c r="R40" s="97">
        <f>IFERROR(N40+O40+P40,0)</f>
        <v/>
      </c>
      <c r="S40" s="98" t="inlineStr"/>
      <c r="T40" s="98" t="inlineStr"/>
      <c r="U40" s="99" t="inlineStr"/>
      <c r="V40" s="99" t="inlineStr"/>
      <c r="W40" s="64" t="inlineStr"/>
      <c r="X40" s="94" t="inlineStr"/>
      <c r="Y40" s="100">
        <f>COUNTIF('Interaction Log'!A:A,A40)</f>
        <v/>
      </c>
      <c r="Z40" s="101">
        <f>IFERROR(TEXT(MAXIFS('Interaction Log'!D:D,'Interaction Log'!A:A,A40),"dd-mmm-yy"),"")</f>
        <v/>
      </c>
      <c r="AA40" s="102">
        <f>COUNTIFS('SSG Attendance Log'!A:A,A40,'SSG Attendance Log'!H:H,"Yes")</f>
        <v/>
      </c>
      <c r="AB40" s="103">
        <f>COUNTIF('Crisis Log'!A:A,A40)</f>
        <v/>
      </c>
      <c r="AC40" s="104">
        <f>IFERROR(INDEX('Crisis Log'!D:D,MATCH(1,('Crisis Log'!A:A=A40)*('Crisis Log'!H:H&lt;&gt;"Yes"),0)),"")</f>
        <v/>
      </c>
    </row>
    <row r="41" ht="36" customHeight="1">
      <c r="A41" s="86" t="inlineStr">
        <is>
          <t>B-100173</t>
        </is>
      </c>
      <c r="B41" s="65" t="inlineStr">
        <is>
          <t>Sudhaker P</t>
        </is>
      </c>
      <c r="C41" s="64" t="inlineStr">
        <is>
          <t>Male</t>
        </is>
      </c>
      <c r="D41" s="87" t="inlineStr">
        <is>
          <t>2014</t>
        </is>
      </c>
      <c r="E41" s="88" t="inlineStr">
        <is>
          <t>7306328505</t>
        </is>
      </c>
      <c r="F41" s="89" t="inlineStr">
        <is>
          <t>sudhakarperumal83@gmail.com</t>
        </is>
      </c>
      <c r="G41" s="109" t="inlineStr">
        <is>
          <t>Working</t>
        </is>
      </c>
      <c r="H41" s="91" t="inlineStr"/>
      <c r="I41" s="92" t="inlineStr"/>
      <c r="J41" s="93" t="inlineStr"/>
      <c r="K41" s="93" t="inlineStr">
        <is>
          <t>Importing Company (Vega Vegetable Import)</t>
        </is>
      </c>
      <c r="L41" s="93" t="inlineStr">
        <is>
          <t>17000</t>
        </is>
      </c>
      <c r="M41" s="94" t="inlineStr">
        <is>
          <t>Continue working</t>
        </is>
      </c>
      <c r="N41" s="95" t="n">
        <v>0</v>
      </c>
      <c r="O41" s="95" t="n">
        <v>0</v>
      </c>
      <c r="P41" s="95" t="n">
        <v>0</v>
      </c>
      <c r="Q41" s="96" t="inlineStr"/>
      <c r="R41" s="97">
        <f>IFERROR(N41+O41+P41,0)</f>
        <v/>
      </c>
      <c r="S41" s="98" t="inlineStr"/>
      <c r="T41" s="98" t="inlineStr"/>
      <c r="U41" s="99" t="inlineStr"/>
      <c r="V41" s="99" t="inlineStr"/>
      <c r="W41" s="64" t="inlineStr"/>
      <c r="X41" s="94" t="inlineStr"/>
      <c r="Y41" s="100">
        <f>COUNTIF('Interaction Log'!A:A,A41)</f>
        <v/>
      </c>
      <c r="Z41" s="101">
        <f>IFERROR(TEXT(MAXIFS('Interaction Log'!D:D,'Interaction Log'!A:A,A41),"dd-mmm-yy"),"")</f>
        <v/>
      </c>
      <c r="AA41" s="102">
        <f>COUNTIFS('SSG Attendance Log'!A:A,A41,'SSG Attendance Log'!H:H,"Yes")</f>
        <v/>
      </c>
      <c r="AB41" s="103">
        <f>COUNTIF('Crisis Log'!A:A,A41)</f>
        <v/>
      </c>
      <c r="AC41" s="104">
        <f>IFERROR(INDEX('Crisis Log'!D:D,MATCH(1,('Crisis Log'!A:A=A41)*('Crisis Log'!H:H&lt;&gt;"Yes"),0)),"")</f>
        <v/>
      </c>
    </row>
    <row r="42" ht="36" customHeight="1">
      <c r="A42" s="86" t="inlineStr">
        <is>
          <t>B-100171</t>
        </is>
      </c>
      <c r="B42" s="65" t="inlineStr">
        <is>
          <t>Terrance Stanley</t>
        </is>
      </c>
      <c r="C42" s="64" t="inlineStr">
        <is>
          <t>Male</t>
        </is>
      </c>
      <c r="D42" s="87" t="inlineStr">
        <is>
          <t>2009</t>
        </is>
      </c>
      <c r="E42" s="88" t="inlineStr">
        <is>
          <t>6282259189</t>
        </is>
      </c>
      <c r="F42" s="89" t="inlineStr">
        <is>
          <t>terrancestanley909@gmail.com</t>
        </is>
      </c>
      <c r="G42" s="109" t="inlineStr">
        <is>
          <t>Working</t>
        </is>
      </c>
      <c r="H42" s="91" t="inlineStr"/>
      <c r="I42" s="92" t="inlineStr"/>
      <c r="J42" s="93" t="inlineStr"/>
      <c r="K42" s="93" t="inlineStr">
        <is>
          <t>Digital Marketing</t>
        </is>
      </c>
      <c r="L42" s="93" t="inlineStr">
        <is>
          <t>13000</t>
        </is>
      </c>
      <c r="M42" s="94" t="inlineStr">
        <is>
          <t>Continue working</t>
        </is>
      </c>
      <c r="N42" s="95" t="n">
        <v>0</v>
      </c>
      <c r="O42" s="95" t="n">
        <v>0</v>
      </c>
      <c r="P42" s="95" t="n">
        <v>0</v>
      </c>
      <c r="Q42" s="96" t="inlineStr"/>
      <c r="R42" s="97">
        <f>IFERROR(N42+O42+P42,0)</f>
        <v/>
      </c>
      <c r="S42" s="98" t="inlineStr"/>
      <c r="T42" s="98" t="inlineStr"/>
      <c r="U42" s="99" t="inlineStr"/>
      <c r="V42" s="99" t="inlineStr"/>
      <c r="W42" s="64" t="inlineStr"/>
      <c r="X42" s="94" t="inlineStr"/>
      <c r="Y42" s="100">
        <f>COUNTIF('Interaction Log'!A:A,A42)</f>
        <v/>
      </c>
      <c r="Z42" s="101">
        <f>IFERROR(TEXT(MAXIFS('Interaction Log'!D:D,'Interaction Log'!A:A,A42),"dd-mmm-yy"),"")</f>
        <v/>
      </c>
      <c r="AA42" s="102">
        <f>COUNTIFS('SSG Attendance Log'!A:A,A42,'SSG Attendance Log'!H:H,"Yes")</f>
        <v/>
      </c>
      <c r="AB42" s="103">
        <f>COUNTIF('Crisis Log'!A:A,A42)</f>
        <v/>
      </c>
      <c r="AC42" s="104">
        <f>IFERROR(INDEX('Crisis Log'!D:D,MATCH(1,('Crisis Log'!A:A=A42)*('Crisis Log'!H:H&lt;&gt;"Yes"),0)),"")</f>
        <v/>
      </c>
    </row>
    <row r="43" ht="13" customHeight="1">
      <c r="A43" s="110" t="inlineStr">
        <is>
          <t xml:space="preserve">  CHAPTER NOTES</t>
        </is>
      </c>
      <c r="B43" s="114" t="n"/>
      <c r="C43" s="114" t="n"/>
      <c r="D43" s="114" t="n"/>
      <c r="E43" s="114" t="n"/>
      <c r="F43" s="114" t="n"/>
      <c r="G43" s="114" t="n"/>
      <c r="H43" s="114" t="n"/>
      <c r="I43" s="114" t="n"/>
      <c r="J43" s="114" t="n"/>
      <c r="K43" s="114" t="n"/>
      <c r="L43" s="114" t="n"/>
      <c r="M43" s="114" t="n"/>
      <c r="N43" s="114" t="n"/>
      <c r="O43" s="114" t="n"/>
      <c r="P43" s="114" t="n"/>
      <c r="Q43" s="114" t="n"/>
      <c r="R43" s="114" t="n"/>
      <c r="S43" s="114" t="n"/>
      <c r="T43" s="114" t="n"/>
      <c r="U43" s="114" t="n"/>
      <c r="V43" s="114" t="n"/>
      <c r="W43" s="114" t="n"/>
      <c r="X43" s="114" t="n"/>
      <c r="Y43" s="114" t="n"/>
      <c r="Z43" s="114" t="n"/>
      <c r="AA43" s="114" t="n"/>
      <c r="AB43" s="114" t="n"/>
      <c r="AC43" s="115" t="n"/>
    </row>
    <row r="44" ht="44" customHeight="1">
      <c r="A44" s="111" t="inlineStr">
        <is>
          <t>[ Notes ]</t>
        </is>
      </c>
      <c r="B44" s="114" t="n"/>
      <c r="C44" s="114" t="n"/>
      <c r="D44" s="114" t="n"/>
      <c r="E44" s="114" t="n"/>
      <c r="F44" s="114" t="n"/>
      <c r="G44" s="114" t="n"/>
      <c r="H44" s="114" t="n"/>
      <c r="I44" s="114" t="n"/>
      <c r="J44" s="114" t="n"/>
      <c r="K44" s="114" t="n"/>
      <c r="L44" s="114" t="n"/>
      <c r="M44" s="114" t="n"/>
      <c r="N44" s="114" t="n"/>
      <c r="O44" s="114" t="n"/>
      <c r="P44" s="114" t="n"/>
      <c r="Q44" s="114" t="n"/>
      <c r="R44" s="114" t="n"/>
      <c r="S44" s="114" t="n"/>
      <c r="T44" s="114" t="n"/>
      <c r="U44" s="114" t="n"/>
      <c r="V44" s="114" t="n"/>
      <c r="W44" s="114" t="n"/>
      <c r="X44" s="114" t="n"/>
      <c r="Y44" s="114" t="n"/>
      <c r="Z44" s="114" t="n"/>
      <c r="AA44" s="114" t="n"/>
      <c r="AB44" s="114" t="n"/>
      <c r="AC44" s="115" t="n"/>
    </row>
  </sheetData>
  <autoFilter ref="A5:AC42"/>
  <mergeCells count="13">
    <mergeCell ref="E4:F4"/>
    <mergeCell ref="A44:AC44"/>
    <mergeCell ref="Y4:Z4"/>
    <mergeCell ref="A1:AC1"/>
    <mergeCell ref="N4:R4"/>
    <mergeCell ref="U4:X4"/>
    <mergeCell ref="A4:D4"/>
    <mergeCell ref="A3:AC3"/>
    <mergeCell ref="G4:L4"/>
    <mergeCell ref="A43:AC43"/>
    <mergeCell ref="AB4:AC4"/>
    <mergeCell ref="A2:AC2"/>
    <mergeCell ref="S4:T4"/>
  </mergeCells>
  <dataValidations count="3">
    <dataValidation sqref="T6:T93" showDropDown="0" showInputMessage="0" showErrorMessage="0" allowBlank="0" type="list">
      <formula1>"Cochin SSG 1,Cochin SSG 2,Cochin SSG 3,Cochin SSG 4,Cochin SSG 5,Cochin SSG 6,Cochin SSG 7,Cochin SSG 8,Cochin SSG 9,Cochin SSG 10"</formula1>
    </dataValidation>
    <dataValidation sqref="C6:C93" showDropDown="0" showInputMessage="0" showErrorMessage="0" allowBlank="0" type="list">
      <formula1>"Male,Female,Prefer not to say"</formula1>
    </dataValidation>
    <dataValidation sqref="G6:G93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D60034"/>
    <outlinePr summaryBelow="1" summaryRight="1"/>
    <pageSetUpPr/>
  </sheetPr>
  <dimension ref="A1:AC19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COIMBATORE  ·  12 youth  ·  12M 0F  ·  Budget: Rs 973,000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8  Working: 0  ·  Sch: Rs 310,000  Hous: Rs 447,000  Stip: Rs 216,000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B-100286</t>
        </is>
      </c>
      <c r="B6" s="65" t="inlineStr">
        <is>
          <t>ARAVINDHAN R</t>
        </is>
      </c>
      <c r="C6" s="64" t="inlineStr">
        <is>
          <t>Male</t>
        </is>
      </c>
      <c r="D6" s="87" t="inlineStr">
        <is>
          <t>2019</t>
        </is>
      </c>
      <c r="E6" s="88" t="inlineStr">
        <is>
          <t>7871066012</t>
        </is>
      </c>
      <c r="F6" s="89" t="inlineStr">
        <is>
          <t>raravind884@gmail.com</t>
        </is>
      </c>
      <c r="G6" s="106" t="inlineStr">
        <is>
          <t>Studying and working</t>
        </is>
      </c>
      <c r="H6" s="91" t="inlineStr">
        <is>
          <t>Data science, 6 months course</t>
        </is>
      </c>
      <c r="I6" s="92" t="inlineStr"/>
      <c r="J6" s="93" t="inlineStr"/>
      <c r="K6" s="93" t="inlineStr">
        <is>
          <t>Retail or Sales</t>
        </is>
      </c>
      <c r="L6" s="93" t="inlineStr">
        <is>
          <t>No Income</t>
        </is>
      </c>
      <c r="M6" s="94" t="inlineStr">
        <is>
          <t>Complete course and transition to work</t>
        </is>
      </c>
      <c r="N6" s="95" t="n">
        <v>0</v>
      </c>
      <c r="O6" s="95" t="n">
        <v>45000</v>
      </c>
      <c r="P6" s="95" t="n">
        <v>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B-100287</t>
        </is>
      </c>
      <c r="B7" s="65" t="inlineStr">
        <is>
          <t>Sakthivel R</t>
        </is>
      </c>
      <c r="C7" s="64" t="inlineStr">
        <is>
          <t>Male</t>
        </is>
      </c>
      <c r="D7" s="87" t="inlineStr">
        <is>
          <t>2015</t>
        </is>
      </c>
      <c r="E7" s="88" t="inlineStr">
        <is>
          <t>7538890636</t>
        </is>
      </c>
      <c r="F7" s="89" t="inlineStr">
        <is>
          <t>sakthivelr2510@gmail.com</t>
        </is>
      </c>
      <c r="G7" s="106" t="inlineStr">
        <is>
          <t>Studying and working</t>
        </is>
      </c>
      <c r="H7" s="91" t="inlineStr">
        <is>
          <t>6 month course</t>
        </is>
      </c>
      <c r="I7" s="92" t="inlineStr"/>
      <c r="J7" s="93" t="inlineStr"/>
      <c r="K7" s="93" t="inlineStr">
        <is>
          <t>Retail or Sales</t>
        </is>
      </c>
      <c r="L7" s="93" t="inlineStr">
        <is>
          <t>No Income</t>
        </is>
      </c>
      <c r="M7" s="94" t="inlineStr">
        <is>
          <t>Complete course and transition to work</t>
        </is>
      </c>
      <c r="N7" s="95" t="n">
        <v>0</v>
      </c>
      <c r="O7" s="95" t="n">
        <v>45000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B-100275</t>
        </is>
      </c>
      <c r="B8" s="65" t="inlineStr">
        <is>
          <t>T Sathish Kumar</t>
        </is>
      </c>
      <c r="C8" s="64" t="inlineStr">
        <is>
          <t>Male</t>
        </is>
      </c>
      <c r="D8" s="87" t="inlineStr">
        <is>
          <t>2022</t>
        </is>
      </c>
      <c r="E8" s="88" t="inlineStr">
        <is>
          <t>7358304789</t>
        </is>
      </c>
      <c r="F8" s="89" t="inlineStr">
        <is>
          <t>sathishkumar0162005@gmail.com</t>
        </is>
      </c>
      <c r="G8" s="107" t="inlineStr">
        <is>
          <t>Studying</t>
        </is>
      </c>
      <c r="H8" s="91" t="inlineStr">
        <is>
          <t>B.Tech AI&amp;DS - 2 nd year</t>
        </is>
      </c>
      <c r="I8" s="92" t="inlineStr"/>
      <c r="J8" s="93" t="inlineStr"/>
      <c r="K8" s="93" t="inlineStr"/>
      <c r="L8" s="93" t="inlineStr">
        <is>
          <t>No Income</t>
        </is>
      </c>
      <c r="M8" s="94" t="inlineStr">
        <is>
          <t>Continue studying</t>
        </is>
      </c>
      <c r="N8" s="95" t="n">
        <v>130000</v>
      </c>
      <c r="O8" s="95" t="n">
        <v>0</v>
      </c>
      <c r="P8" s="95" t="n">
        <v>24000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B-100631</t>
        </is>
      </c>
      <c r="B9" s="65" t="inlineStr">
        <is>
          <t>VIGNESH B</t>
        </is>
      </c>
      <c r="C9" s="64" t="inlineStr">
        <is>
          <t>Male</t>
        </is>
      </c>
      <c r="D9" s="87" t="inlineStr">
        <is>
          <t>2022</t>
        </is>
      </c>
      <c r="E9" s="88" t="inlineStr">
        <is>
          <t>8220690652</t>
        </is>
      </c>
      <c r="F9" s="89" t="inlineStr">
        <is>
          <t>premalathavignesh8@gmail.com</t>
        </is>
      </c>
      <c r="G9" s="107" t="inlineStr">
        <is>
          <t>Studying</t>
        </is>
      </c>
      <c r="H9" s="91" t="inlineStr">
        <is>
          <t>Bcom CS</t>
        </is>
      </c>
      <c r="I9" s="92" t="inlineStr"/>
      <c r="J9" s="93" t="inlineStr"/>
      <c r="K9" s="93" t="inlineStr">
        <is>
          <t>Self-employed or Business</t>
        </is>
      </c>
      <c r="L9" s="93" t="inlineStr">
        <is>
          <t>No Income</t>
        </is>
      </c>
      <c r="M9" s="94" t="inlineStr">
        <is>
          <t>Continue studying</t>
        </is>
      </c>
      <c r="N9" s="95" t="n">
        <v>0</v>
      </c>
      <c r="O9" s="95" t="n">
        <v>0</v>
      </c>
      <c r="P9" s="95" t="n">
        <v>24000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B-100284</t>
        </is>
      </c>
      <c r="B10" s="65" t="inlineStr">
        <is>
          <t>JAMES A</t>
        </is>
      </c>
      <c r="C10" s="64" t="inlineStr">
        <is>
          <t>Male</t>
        </is>
      </c>
      <c r="D10" s="87" t="inlineStr">
        <is>
          <t>2018</t>
        </is>
      </c>
      <c r="E10" s="88" t="inlineStr">
        <is>
          <t>6374202283</t>
        </is>
      </c>
      <c r="F10" s="89" t="inlineStr">
        <is>
          <t>james9122000@gmail.com</t>
        </is>
      </c>
      <c r="G10" s="107" t="inlineStr">
        <is>
          <t>Studying</t>
        </is>
      </c>
      <c r="H10" s="91" t="inlineStr">
        <is>
          <t>Msc - Human Genetics and Molecular Biology 1 year</t>
        </is>
      </c>
      <c r="I10" s="92" t="inlineStr">
        <is>
          <t>1 year</t>
        </is>
      </c>
      <c r="J10" s="93" t="inlineStr"/>
      <c r="K10" s="93" t="inlineStr">
        <is>
          <t>Other</t>
        </is>
      </c>
      <c r="L10" s="93" t="inlineStr">
        <is>
          <t>No Income</t>
        </is>
      </c>
      <c r="M10" s="94" t="inlineStr">
        <is>
          <t>Continue studying</t>
        </is>
      </c>
      <c r="N10" s="95" t="n">
        <v>0</v>
      </c>
      <c r="O10" s="95" t="n">
        <v>45000</v>
      </c>
      <c r="P10" s="95" t="n">
        <v>18000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B-100623</t>
        </is>
      </c>
      <c r="B11" s="65" t="inlineStr">
        <is>
          <t>SRINIVASAN B</t>
        </is>
      </c>
      <c r="C11" s="64" t="inlineStr">
        <is>
          <t>Male</t>
        </is>
      </c>
      <c r="D11" s="87" t="inlineStr">
        <is>
          <t>2017</t>
        </is>
      </c>
      <c r="E11" s="88" t="inlineStr">
        <is>
          <t>6374494429</t>
        </is>
      </c>
      <c r="F11" s="89" t="inlineStr">
        <is>
          <t>srinivasan29062005@gmail.com</t>
        </is>
      </c>
      <c r="G11" s="106" t="inlineStr">
        <is>
          <t>Studying and working</t>
        </is>
      </c>
      <c r="H11" s="91" t="inlineStr"/>
      <c r="I11" s="92" t="inlineStr"/>
      <c r="J11" s="93" t="inlineStr"/>
      <c r="K11" s="93" t="inlineStr">
        <is>
          <t>Retail or Sales</t>
        </is>
      </c>
      <c r="L11" s="93" t="inlineStr">
        <is>
          <t>Less than ₹10,000</t>
        </is>
      </c>
      <c r="M11" s="94" t="inlineStr">
        <is>
          <t>Complete course and transition to work</t>
        </is>
      </c>
      <c r="N11" s="95" t="n">
        <v>50000</v>
      </c>
      <c r="O11" s="95" t="n">
        <v>45000</v>
      </c>
      <c r="P11" s="95" t="n">
        <v>18000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B-100270</t>
        </is>
      </c>
      <c r="B12" s="65" t="inlineStr">
        <is>
          <t>Sathish Kumar D</t>
        </is>
      </c>
      <c r="C12" s="64" t="inlineStr">
        <is>
          <t>Male</t>
        </is>
      </c>
      <c r="D12" s="87" t="inlineStr">
        <is>
          <t>2016</t>
        </is>
      </c>
      <c r="E12" s="88" t="inlineStr">
        <is>
          <t>8778855748</t>
        </is>
      </c>
      <c r="F12" s="89" t="inlineStr">
        <is>
          <t>Sathish050703@gmail.com</t>
        </is>
      </c>
      <c r="G12" s="106" t="inlineStr">
        <is>
          <t>Studying and working</t>
        </is>
      </c>
      <c r="H12" s="91" t="inlineStr">
        <is>
          <t>B.com 2nd year</t>
        </is>
      </c>
      <c r="I12" s="92" t="inlineStr">
        <is>
          <t>2nd year</t>
        </is>
      </c>
      <c r="J12" s="93" t="inlineStr"/>
      <c r="K12" s="93" t="inlineStr">
        <is>
          <t>Retail or Sales</t>
        </is>
      </c>
      <c r="L12" s="93" t="inlineStr">
        <is>
          <t>Less than ₹10,000</t>
        </is>
      </c>
      <c r="M12" s="94" t="inlineStr">
        <is>
          <t>Continue studying</t>
        </is>
      </c>
      <c r="N12" s="95" t="n">
        <v>65000</v>
      </c>
      <c r="O12" s="95" t="n">
        <v>45000</v>
      </c>
      <c r="P12" s="95" t="n">
        <v>18000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B-100283</t>
        </is>
      </c>
      <c r="B13" s="65" t="inlineStr">
        <is>
          <t>Santhosh</t>
        </is>
      </c>
      <c r="C13" s="64" t="inlineStr">
        <is>
          <t>Male</t>
        </is>
      </c>
      <c r="D13" s="87" t="inlineStr">
        <is>
          <t>2015</t>
        </is>
      </c>
      <c r="E13" s="88" t="inlineStr">
        <is>
          <t>7603968724</t>
        </is>
      </c>
      <c r="F13" s="89" t="inlineStr">
        <is>
          <t>Santhoshmk.cbe@gmail.com</t>
        </is>
      </c>
      <c r="G13" s="107" t="inlineStr">
        <is>
          <t>Studying</t>
        </is>
      </c>
      <c r="H13" s="91" t="inlineStr">
        <is>
          <t>Msc I year</t>
        </is>
      </c>
      <c r="I13" s="92" t="inlineStr"/>
      <c r="J13" s="93" t="inlineStr"/>
      <c r="K13" s="93" t="inlineStr">
        <is>
          <t>Other</t>
        </is>
      </c>
      <c r="L13" s="93" t="inlineStr">
        <is>
          <t>No Income</t>
        </is>
      </c>
      <c r="M13" s="94" t="inlineStr">
        <is>
          <t>Continue studying</t>
        </is>
      </c>
      <c r="N13" s="95" t="n">
        <v>40000</v>
      </c>
      <c r="O13" s="95" t="n">
        <v>45000</v>
      </c>
      <c r="P13" s="95" t="n">
        <v>18000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B-100278</t>
        </is>
      </c>
      <c r="B14" s="65" t="inlineStr">
        <is>
          <t>Sivaprakash P</t>
        </is>
      </c>
      <c r="C14" s="64" t="inlineStr">
        <is>
          <t>Male</t>
        </is>
      </c>
      <c r="D14" s="87" t="inlineStr">
        <is>
          <t>2019</t>
        </is>
      </c>
      <c r="E14" s="88" t="inlineStr">
        <is>
          <t>8122070218</t>
        </is>
      </c>
      <c r="F14" s="89" t="inlineStr">
        <is>
          <t>yadavsivaprakash007@gmail.com</t>
        </is>
      </c>
      <c r="G14" s="107" t="inlineStr">
        <is>
          <t>Studying</t>
        </is>
      </c>
      <c r="H14" s="91" t="inlineStr">
        <is>
          <t>B.Sc Information technology 3rd year</t>
        </is>
      </c>
      <c r="I14" s="92" t="inlineStr">
        <is>
          <t>3rd year</t>
        </is>
      </c>
      <c r="J14" s="93" t="inlineStr"/>
      <c r="K14" s="93" t="inlineStr"/>
      <c r="L14" s="93" t="inlineStr">
        <is>
          <t>No Income</t>
        </is>
      </c>
      <c r="M14" s="94" t="inlineStr">
        <is>
          <t>Start working</t>
        </is>
      </c>
      <c r="N14" s="95" t="n">
        <v>25000</v>
      </c>
      <c r="O14" s="95" t="n">
        <v>72000</v>
      </c>
      <c r="P14" s="95" t="n">
        <v>30000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B-100279</t>
        </is>
      </c>
      <c r="B15" s="65" t="inlineStr">
        <is>
          <t>Sachin</t>
        </is>
      </c>
      <c r="C15" s="64" t="inlineStr">
        <is>
          <t>Male</t>
        </is>
      </c>
      <c r="D15" s="87" t="inlineStr">
        <is>
          <t>2024</t>
        </is>
      </c>
      <c r="E15" s="88" t="inlineStr">
        <is>
          <t>8608051078</t>
        </is>
      </c>
      <c r="F15" s="89" t="inlineStr">
        <is>
          <t>sachin860806@gmail.com</t>
        </is>
      </c>
      <c r="G15" s="107" t="inlineStr">
        <is>
          <t>Studying</t>
        </is>
      </c>
      <c r="H15" s="91" t="inlineStr">
        <is>
          <t>3rd year</t>
        </is>
      </c>
      <c r="I15" s="92" t="inlineStr">
        <is>
          <t>3rd year</t>
        </is>
      </c>
      <c r="J15" s="93" t="inlineStr"/>
      <c r="K15" s="93" t="inlineStr"/>
      <c r="L15" s="93" t="inlineStr">
        <is>
          <t>No Income</t>
        </is>
      </c>
      <c r="M15" s="94" t="inlineStr">
        <is>
          <t>Continue studying</t>
        </is>
      </c>
      <c r="N15" s="95" t="n">
        <v>0</v>
      </c>
      <c r="O15" s="95" t="n">
        <v>60000</v>
      </c>
      <c r="P15" s="95" t="n">
        <v>24000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B-100290</t>
        </is>
      </c>
      <c r="B16" s="65" t="inlineStr">
        <is>
          <t>Jeeva Sakthivel</t>
        </is>
      </c>
      <c r="C16" s="64" t="inlineStr">
        <is>
          <t>Male</t>
        </is>
      </c>
      <c r="D16" s="87" t="inlineStr">
        <is>
          <t>2021</t>
        </is>
      </c>
      <c r="E16" s="88" t="inlineStr">
        <is>
          <t>8870082634</t>
        </is>
      </c>
      <c r="F16" s="89" t="inlineStr">
        <is>
          <t>jeeva03211@gmail.com</t>
        </is>
      </c>
      <c r="G16" s="107" t="inlineStr">
        <is>
          <t>Studying</t>
        </is>
      </c>
      <c r="H16" s="91" t="inlineStr">
        <is>
          <t>Course (2026)</t>
        </is>
      </c>
      <c r="I16" s="92" t="inlineStr"/>
      <c r="J16" s="93" t="inlineStr"/>
      <c r="K16" s="93" t="inlineStr">
        <is>
          <t>Education or Training</t>
        </is>
      </c>
      <c r="L16" s="93" t="inlineStr">
        <is>
          <t>No Income</t>
        </is>
      </c>
      <c r="M16" s="94" t="inlineStr">
        <is>
          <t>Continue studying</t>
        </is>
      </c>
      <c r="N16" s="95" t="n">
        <v>0</v>
      </c>
      <c r="O16" s="95" t="n">
        <v>45000</v>
      </c>
      <c r="P16" s="95" t="n">
        <v>18000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B-100642</t>
        </is>
      </c>
      <c r="B17" s="65" t="inlineStr">
        <is>
          <t>Sri Hari</t>
        </is>
      </c>
      <c r="C17" s="64" t="inlineStr">
        <is>
          <t>Male</t>
        </is>
      </c>
      <c r="D17" s="87" t="inlineStr">
        <is>
          <t>2014</t>
        </is>
      </c>
      <c r="E17" s="88" t="inlineStr">
        <is>
          <t>8825674759</t>
        </is>
      </c>
      <c r="F17" s="89" t="inlineStr">
        <is>
          <t>srikutty6824@gmail.com</t>
        </is>
      </c>
      <c r="G17" s="107" t="inlineStr">
        <is>
          <t>Studying</t>
        </is>
      </c>
      <c r="H17" s="91" t="inlineStr">
        <is>
          <t>B.sc(IT) / 2years</t>
        </is>
      </c>
      <c r="I17" s="92" t="inlineStr">
        <is>
          <t>2year</t>
        </is>
      </c>
      <c r="J17" s="93" t="inlineStr"/>
      <c r="K17" s="93" t="inlineStr"/>
      <c r="L17" s="93" t="inlineStr">
        <is>
          <t>No Income</t>
        </is>
      </c>
      <c r="M17" s="94" t="inlineStr">
        <is>
          <t>Continue studying</t>
        </is>
      </c>
      <c r="N17" s="95" t="n">
        <v>0</v>
      </c>
      <c r="O17" s="95" t="n">
        <v>0</v>
      </c>
      <c r="P17" s="95" t="n">
        <v>24000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13" customHeight="1">
      <c r="A18" s="110" t="inlineStr">
        <is>
          <t xml:space="preserve">  CHAPTER NOTES</t>
        </is>
      </c>
      <c r="B18" s="114" t="n"/>
      <c r="C18" s="114" t="n"/>
      <c r="D18" s="114" t="n"/>
      <c r="E18" s="114" t="n"/>
      <c r="F18" s="114" t="n"/>
      <c r="G18" s="114" t="n"/>
      <c r="H18" s="114" t="n"/>
      <c r="I18" s="114" t="n"/>
      <c r="J18" s="114" t="n"/>
      <c r="K18" s="114" t="n"/>
      <c r="L18" s="114" t="n"/>
      <c r="M18" s="114" t="n"/>
      <c r="N18" s="114" t="n"/>
      <c r="O18" s="114" t="n"/>
      <c r="P18" s="114" t="n"/>
      <c r="Q18" s="114" t="n"/>
      <c r="R18" s="114" t="n"/>
      <c r="S18" s="114" t="n"/>
      <c r="T18" s="114" t="n"/>
      <c r="U18" s="114" t="n"/>
      <c r="V18" s="114" t="n"/>
      <c r="W18" s="114" t="n"/>
      <c r="X18" s="114" t="n"/>
      <c r="Y18" s="114" t="n"/>
      <c r="Z18" s="114" t="n"/>
      <c r="AA18" s="114" t="n"/>
      <c r="AB18" s="114" t="n"/>
      <c r="AC18" s="115" t="n"/>
    </row>
    <row r="19" ht="44" customHeight="1">
      <c r="A19" s="111" t="inlineStr">
        <is>
          <t>[ Notes ]</t>
        </is>
      </c>
      <c r="B19" s="114" t="n"/>
      <c r="C19" s="114" t="n"/>
      <c r="D19" s="114" t="n"/>
      <c r="E19" s="114" t="n"/>
      <c r="F19" s="114" t="n"/>
      <c r="G19" s="114" t="n"/>
      <c r="H19" s="114" t="n"/>
      <c r="I19" s="114" t="n"/>
      <c r="J19" s="114" t="n"/>
      <c r="K19" s="114" t="n"/>
      <c r="L19" s="114" t="n"/>
      <c r="M19" s="114" t="n"/>
      <c r="N19" s="114" t="n"/>
      <c r="O19" s="114" t="n"/>
      <c r="P19" s="114" t="n"/>
      <c r="Q19" s="114" t="n"/>
      <c r="R19" s="114" t="n"/>
      <c r="S19" s="114" t="n"/>
      <c r="T19" s="114" t="n"/>
      <c r="U19" s="114" t="n"/>
      <c r="V19" s="114" t="n"/>
      <c r="W19" s="114" t="n"/>
      <c r="X19" s="114" t="n"/>
      <c r="Y19" s="114" t="n"/>
      <c r="Z19" s="114" t="n"/>
      <c r="AA19" s="114" t="n"/>
      <c r="AB19" s="114" t="n"/>
      <c r="AC19" s="115" t="n"/>
    </row>
  </sheetData>
  <autoFilter ref="A5:AC17"/>
  <mergeCells count="13">
    <mergeCell ref="A19:AC19"/>
    <mergeCell ref="E4:F4"/>
    <mergeCell ref="N4:R4"/>
    <mergeCell ref="Y4:Z4"/>
    <mergeCell ref="A1:AC1"/>
    <mergeCell ref="U4:X4"/>
    <mergeCell ref="A4:D4"/>
    <mergeCell ref="A18:AC18"/>
    <mergeCell ref="A3:AC3"/>
    <mergeCell ref="G4:L4"/>
    <mergeCell ref="AB4:AC4"/>
    <mergeCell ref="A2:AC2"/>
    <mergeCell ref="S4:T4"/>
  </mergeCells>
  <dataValidations count="3">
    <dataValidation sqref="T6:T68" showDropDown="0" showInputMessage="0" showErrorMessage="0" allowBlank="0" type="list">
      <formula1>"Coimbatore SSG 1,Coimbatore SSG 2,Coimbatore SSG 3,Coimbatore SSG 4,Coimbatore SSG 5,Coimbatore SSG 6,Coimbatore SSG 7,Coimbatore SSG 8,Coimbatore SSG 9,Coimbatore SSG 10"</formula1>
    </dataValidation>
    <dataValidation sqref="C6:C68" showDropDown="0" showInputMessage="0" showErrorMessage="0" allowBlank="0" type="list">
      <formula1>"Male,Female,Prefer not to say"</formula1>
    </dataValidation>
    <dataValidation sqref="G6:G68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1A9461"/>
    <outlinePr summaryBelow="1" summaryRight="1"/>
    <pageSetUpPr/>
  </sheetPr>
  <dimension ref="A1:AC68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DELHI  ·  61 youth  ·  45M 13F 3 gender not set — fill col C  ·  Budget: Rs 3,264,846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25  Working: 18  ·  Sch: Rs 819,546  Hous: Rs 1,612,050  Stip: Rs 833,250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B-100446</t>
        </is>
      </c>
      <c r="B6" s="65" t="inlineStr">
        <is>
          <t>Gulafsha</t>
        </is>
      </c>
      <c r="C6" s="105" t="inlineStr">
        <is>
          <t>Female</t>
        </is>
      </c>
      <c r="D6" s="87" t="inlineStr">
        <is>
          <t>2018</t>
        </is>
      </c>
      <c r="E6" s="88" t="inlineStr">
        <is>
          <t>9971173856</t>
        </is>
      </c>
      <c r="F6" s="89" t="inlineStr">
        <is>
          <t>g6085418@gmail.com</t>
        </is>
      </c>
      <c r="G6" s="109" t="inlineStr">
        <is>
          <t>Working</t>
        </is>
      </c>
      <c r="H6" s="91" t="inlineStr"/>
      <c r="I6" s="92" t="inlineStr"/>
      <c r="J6" s="93" t="inlineStr"/>
      <c r="K6" s="93" t="inlineStr">
        <is>
          <t>Education or Training</t>
        </is>
      </c>
      <c r="L6" s="93" t="inlineStr">
        <is>
          <t>Less than ₹10,000</t>
        </is>
      </c>
      <c r="M6" s="94" t="inlineStr">
        <is>
          <t>Continue studying</t>
        </is>
      </c>
      <c r="N6" s="95" t="n">
        <v>35000</v>
      </c>
      <c r="O6" s="95" t="n">
        <v>58500</v>
      </c>
      <c r="P6" s="95" t="n">
        <v>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B-100441</t>
        </is>
      </c>
      <c r="B7" s="65" t="inlineStr">
        <is>
          <t>Farhana Saghir</t>
        </is>
      </c>
      <c r="C7" s="105" t="inlineStr">
        <is>
          <t>Female</t>
        </is>
      </c>
      <c r="D7" s="87" t="inlineStr">
        <is>
          <t>2018</t>
        </is>
      </c>
      <c r="E7" s="88" t="inlineStr">
        <is>
          <t>8447081703</t>
        </is>
      </c>
      <c r="F7" s="89" t="inlineStr">
        <is>
          <t>fk1939253@gmail.com</t>
        </is>
      </c>
      <c r="G7" s="107" t="inlineStr">
        <is>
          <t>Studying</t>
        </is>
      </c>
      <c r="H7" s="91" t="inlineStr"/>
      <c r="I7" s="92" t="inlineStr"/>
      <c r="J7" s="93" t="inlineStr"/>
      <c r="K7" s="93" t="inlineStr">
        <is>
          <t>IT or Technology</t>
        </is>
      </c>
      <c r="L7" s="93" t="inlineStr">
        <is>
          <t>No Income</t>
        </is>
      </c>
      <c r="M7" s="94" t="inlineStr">
        <is>
          <t>Continue studying</t>
        </is>
      </c>
      <c r="N7" s="95" t="n">
        <v>30000</v>
      </c>
      <c r="O7" s="95" t="n">
        <v>0</v>
      </c>
      <c r="P7" s="95" t="n">
        <v>9000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B-100450</t>
        </is>
      </c>
      <c r="B8" s="65" t="inlineStr">
        <is>
          <t>Razia</t>
        </is>
      </c>
      <c r="C8" s="105" t="inlineStr">
        <is>
          <t>Female</t>
        </is>
      </c>
      <c r="D8" s="87" t="inlineStr">
        <is>
          <t>2021</t>
        </is>
      </c>
      <c r="E8" s="88" t="inlineStr">
        <is>
          <t>9311130895</t>
        </is>
      </c>
      <c r="F8" s="89" t="inlineStr">
        <is>
          <t>raziakhan36532@gamil.com</t>
        </is>
      </c>
      <c r="G8" s="107" t="inlineStr">
        <is>
          <t>Studying</t>
        </is>
      </c>
      <c r="H8" s="91" t="inlineStr">
        <is>
          <t>Graduation in social science 3rd year</t>
        </is>
      </c>
      <c r="I8" s="92" t="inlineStr">
        <is>
          <t>3rd year</t>
        </is>
      </c>
      <c r="J8" s="93" t="inlineStr"/>
      <c r="K8" s="93" t="inlineStr">
        <is>
          <t>Education or Training</t>
        </is>
      </c>
      <c r="L8" s="93" t="inlineStr">
        <is>
          <t>No Income</t>
        </is>
      </c>
      <c r="M8" s="94" t="inlineStr">
        <is>
          <t>Continue studying</t>
        </is>
      </c>
      <c r="N8" s="95" t="n">
        <v>60000</v>
      </c>
      <c r="O8" s="95" t="n">
        <v>72000</v>
      </c>
      <c r="P8" s="95" t="n">
        <v>24000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B-100482</t>
        </is>
      </c>
      <c r="B9" s="65" t="inlineStr">
        <is>
          <t>Sanjay kumar</t>
        </is>
      </c>
      <c r="C9" s="64" t="inlineStr">
        <is>
          <t>Male</t>
        </is>
      </c>
      <c r="D9" s="87" t="inlineStr">
        <is>
          <t>2020</t>
        </is>
      </c>
      <c r="E9" s="88" t="inlineStr">
        <is>
          <t>9625244581</t>
        </is>
      </c>
      <c r="F9" s="89" t="inlineStr">
        <is>
          <t>t. Sanjay 90050@gmail.com</t>
        </is>
      </c>
      <c r="G9" s="90" t="inlineStr">
        <is>
          <t>Looking for a job</t>
        </is>
      </c>
      <c r="H9" s="91" t="inlineStr"/>
      <c r="I9" s="92" t="inlineStr"/>
      <c r="J9" s="93" t="inlineStr"/>
      <c r="K9" s="93" t="inlineStr"/>
      <c r="L9" s="93" t="inlineStr">
        <is>
          <t>No Income</t>
        </is>
      </c>
      <c r="M9" s="94" t="inlineStr">
        <is>
          <t>Continue studying</t>
        </is>
      </c>
      <c r="N9" s="95" t="n">
        <v>0</v>
      </c>
      <c r="O9" s="95" t="n">
        <v>9000</v>
      </c>
      <c r="P9" s="95" t="n">
        <v>9000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B-100565</t>
        </is>
      </c>
      <c r="B10" s="65" t="inlineStr">
        <is>
          <t>Imam Hussain</t>
        </is>
      </c>
      <c r="C10" s="64" t="inlineStr">
        <is>
          <t>Male</t>
        </is>
      </c>
      <c r="D10" s="87" t="inlineStr">
        <is>
          <t>2024</t>
        </is>
      </c>
      <c r="E10" s="88" t="inlineStr">
        <is>
          <t>8448375272</t>
        </is>
      </c>
      <c r="F10" s="89" t="inlineStr">
        <is>
          <t>imamhussain8448@gmail.com</t>
        </is>
      </c>
      <c r="G10" s="107" t="inlineStr">
        <is>
          <t>Studying</t>
        </is>
      </c>
      <c r="H10" s="91" t="inlineStr">
        <is>
          <t>DU SOL 1st year</t>
        </is>
      </c>
      <c r="I10" s="92" t="inlineStr">
        <is>
          <t>1st year</t>
        </is>
      </c>
      <c r="J10" s="93" t="inlineStr"/>
      <c r="K10" s="93" t="inlineStr"/>
      <c r="L10" s="93" t="inlineStr"/>
      <c r="M10" s="94" t="inlineStr">
        <is>
          <t>Continue studying</t>
        </is>
      </c>
      <c r="N10" s="95" t="n">
        <v>20000</v>
      </c>
      <c r="O10" s="95" t="n">
        <v>0</v>
      </c>
      <c r="P10" s="95" t="n">
        <v>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B-100477</t>
        </is>
      </c>
      <c r="B11" s="65" t="inlineStr">
        <is>
          <t>Vicky</t>
        </is>
      </c>
      <c r="C11" s="64" t="inlineStr">
        <is>
          <t>Male</t>
        </is>
      </c>
      <c r="D11" s="87" t="inlineStr">
        <is>
          <t>2012</t>
        </is>
      </c>
      <c r="E11" s="88" t="inlineStr">
        <is>
          <t>7827669452</t>
        </is>
      </c>
      <c r="F11" s="89" t="inlineStr">
        <is>
          <t>vickyrathore085@gmail.com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>
        <is>
          <t>Hospitality (hotel, restaurant, catering)</t>
        </is>
      </c>
      <c r="L11" s="93" t="inlineStr">
        <is>
          <t>₹10,000 – ₹20,000</t>
        </is>
      </c>
      <c r="M11" s="94" t="inlineStr">
        <is>
          <t>Continue working</t>
        </is>
      </c>
      <c r="N11" s="95" t="n">
        <v>0</v>
      </c>
      <c r="O11" s="95" t="n">
        <v>0</v>
      </c>
      <c r="P11" s="95" t="n">
        <v>12000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B-100567</t>
        </is>
      </c>
      <c r="B12" s="65" t="inlineStr">
        <is>
          <t>Sahil</t>
        </is>
      </c>
      <c r="C12" s="64" t="inlineStr">
        <is>
          <t>Male</t>
        </is>
      </c>
      <c r="D12" s="87" t="inlineStr">
        <is>
          <t>2024</t>
        </is>
      </c>
      <c r="E12" s="88" t="inlineStr">
        <is>
          <t>8882774269</t>
        </is>
      </c>
      <c r="F12" s="89" t="inlineStr">
        <is>
          <t>Sahilkuamr232@gmail.com</t>
        </is>
      </c>
      <c r="G12" s="107" t="inlineStr">
        <is>
          <t>Studying</t>
        </is>
      </c>
      <c r="H12" s="91" t="inlineStr">
        <is>
          <t>BA honours</t>
        </is>
      </c>
      <c r="I12" s="92" t="inlineStr"/>
      <c r="J12" s="93" t="inlineStr"/>
      <c r="K12" s="93" t="inlineStr"/>
      <c r="L12" s="93" t="inlineStr"/>
      <c r="M12" s="94" t="inlineStr">
        <is>
          <t>Continue studying</t>
        </is>
      </c>
      <c r="N12" s="95" t="n">
        <v>20000</v>
      </c>
      <c r="O12" s="95" t="n">
        <v>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B-100447</t>
        </is>
      </c>
      <c r="B13" s="65" t="inlineStr">
        <is>
          <t>Anam</t>
        </is>
      </c>
      <c r="C13" s="105" t="inlineStr">
        <is>
          <t>Female</t>
        </is>
      </c>
      <c r="D13" s="87" t="inlineStr">
        <is>
          <t>2021</t>
        </is>
      </c>
      <c r="E13" s="88" t="inlineStr">
        <is>
          <t>7428871637</t>
        </is>
      </c>
      <c r="F13" s="89" t="inlineStr">
        <is>
          <t>saifianam143@gmail.com</t>
        </is>
      </c>
      <c r="G13" s="108" t="inlineStr">
        <is>
          <t>Not engaged</t>
        </is>
      </c>
      <c r="H13" s="91" t="inlineStr"/>
      <c r="I13" s="92" t="inlineStr"/>
      <c r="J13" s="93" t="inlineStr"/>
      <c r="K13" s="93" t="inlineStr"/>
      <c r="L13" s="93" t="inlineStr"/>
      <c r="M13" s="94" t="inlineStr">
        <is>
          <t>Still exploring</t>
        </is>
      </c>
      <c r="N13" s="95" t="n">
        <v>0</v>
      </c>
      <c r="O13" s="95" t="n">
        <v>48000</v>
      </c>
      <c r="P13" s="95" t="n">
        <v>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B-100453</t>
        </is>
      </c>
      <c r="B14" s="65" t="inlineStr">
        <is>
          <t>Usama Parvez</t>
        </is>
      </c>
      <c r="C14" s="64" t="inlineStr">
        <is>
          <t>Male</t>
        </is>
      </c>
      <c r="D14" s="87" t="inlineStr">
        <is>
          <t>2018</t>
        </is>
      </c>
      <c r="E14" s="88" t="inlineStr">
        <is>
          <t>7683005381</t>
        </is>
      </c>
      <c r="F14" s="89" t="inlineStr">
        <is>
          <t>usamaparvez174@gmail.com</t>
        </is>
      </c>
      <c r="G14" s="90" t="inlineStr">
        <is>
          <t>Looking for a job</t>
        </is>
      </c>
      <c r="H14" s="91" t="inlineStr"/>
      <c r="I14" s="92" t="inlineStr"/>
      <c r="J14" s="93" t="inlineStr"/>
      <c r="K14" s="93" t="inlineStr">
        <is>
          <t>Hospitality (hotel, restaurant, catering)</t>
        </is>
      </c>
      <c r="L14" s="93" t="inlineStr">
        <is>
          <t>No Income</t>
        </is>
      </c>
      <c r="M14" s="94" t="inlineStr">
        <is>
          <t>Complete course and transition to work</t>
        </is>
      </c>
      <c r="N14" s="95" t="n">
        <v>0</v>
      </c>
      <c r="O14" s="95" t="n">
        <v>0</v>
      </c>
      <c r="P14" s="95" t="n">
        <v>13500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B-100444</t>
        </is>
      </c>
      <c r="B15" s="65" t="inlineStr">
        <is>
          <t>Farheen</t>
        </is>
      </c>
      <c r="C15" s="105" t="inlineStr">
        <is>
          <t>Female</t>
        </is>
      </c>
      <c r="D15" s="87" t="inlineStr">
        <is>
          <t>2021</t>
        </is>
      </c>
      <c r="E15" s="88" t="inlineStr">
        <is>
          <t>9870361329</t>
        </is>
      </c>
      <c r="F15" s="89" t="inlineStr">
        <is>
          <t>Fsaifi143143@gmail.com</t>
        </is>
      </c>
      <c r="G15" s="108" t="inlineStr">
        <is>
          <t>Not engaged</t>
        </is>
      </c>
      <c r="H15" s="91" t="inlineStr"/>
      <c r="I15" s="92" t="inlineStr"/>
      <c r="J15" s="93" t="inlineStr"/>
      <c r="K15" s="93" t="inlineStr">
        <is>
          <t>Freelance or Gig work</t>
        </is>
      </c>
      <c r="L15" s="93" t="inlineStr">
        <is>
          <t>No Income</t>
        </is>
      </c>
      <c r="M15" s="94" t="inlineStr">
        <is>
          <t>Still exploring</t>
        </is>
      </c>
      <c r="N15" s="95" t="n">
        <v>0</v>
      </c>
      <c r="O15" s="95" t="n">
        <v>0</v>
      </c>
      <c r="P15" s="95" t="n">
        <v>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B-100435</t>
        </is>
      </c>
      <c r="B16" s="65" t="inlineStr">
        <is>
          <t>Nahid</t>
        </is>
      </c>
      <c r="C16" s="105" t="inlineStr">
        <is>
          <t>Female</t>
        </is>
      </c>
      <c r="D16" s="87" t="inlineStr">
        <is>
          <t>2017</t>
        </is>
      </c>
      <c r="E16" s="88" t="inlineStr">
        <is>
          <t>7838128288</t>
        </is>
      </c>
      <c r="F16" s="89" t="inlineStr">
        <is>
          <t>nnahid2105@gmail.com</t>
        </is>
      </c>
      <c r="G16" s="109" t="inlineStr">
        <is>
          <t>Working</t>
        </is>
      </c>
      <c r="H16" s="91" t="inlineStr"/>
      <c r="I16" s="92" t="inlineStr"/>
      <c r="J16" s="93" t="inlineStr"/>
      <c r="K16" s="93" t="inlineStr">
        <is>
          <t>Other</t>
        </is>
      </c>
      <c r="L16" s="93" t="inlineStr">
        <is>
          <t>Less than ₹10,000</t>
        </is>
      </c>
      <c r="M16" s="94" t="inlineStr">
        <is>
          <t>Job change or transition</t>
        </is>
      </c>
      <c r="N16" s="95" t="n">
        <v>15000</v>
      </c>
      <c r="O16" s="95" t="n">
        <v>0</v>
      </c>
      <c r="P16" s="95" t="n">
        <v>36000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B-100436</t>
        </is>
      </c>
      <c r="B17" s="65" t="inlineStr">
        <is>
          <t>Afsana</t>
        </is>
      </c>
      <c r="C17" s="105" t="inlineStr">
        <is>
          <t>Female</t>
        </is>
      </c>
      <c r="D17" s="87" t="inlineStr">
        <is>
          <t>2022</t>
        </is>
      </c>
      <c r="E17" s="88" t="inlineStr">
        <is>
          <t>7835950421</t>
        </is>
      </c>
      <c r="F17" s="89" t="inlineStr">
        <is>
          <t>afsanashaikhsiddiqui600@gmail.com</t>
        </is>
      </c>
      <c r="G17" s="106" t="inlineStr">
        <is>
          <t>Studying and working</t>
        </is>
      </c>
      <c r="H17" s="91" t="inlineStr">
        <is>
          <t>LLB and 2nd year</t>
        </is>
      </c>
      <c r="I17" s="92" t="inlineStr">
        <is>
          <t>2nd year</t>
        </is>
      </c>
      <c r="J17" s="93" t="inlineStr"/>
      <c r="K17" s="93" t="inlineStr">
        <is>
          <t>NGO or Social sector</t>
        </is>
      </c>
      <c r="L17" s="93" t="inlineStr">
        <is>
          <t>₹10,000 – ₹20,000</t>
        </is>
      </c>
      <c r="M17" s="94" t="inlineStr">
        <is>
          <t>Continue working</t>
        </is>
      </c>
      <c r="N17" s="95" t="n">
        <v>36000</v>
      </c>
      <c r="O17" s="95" t="n">
        <v>0</v>
      </c>
      <c r="P17" s="95" t="n">
        <v>12000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B-100496</t>
        </is>
      </c>
      <c r="B18" s="65" t="inlineStr">
        <is>
          <t>Chandan prasad</t>
        </is>
      </c>
      <c r="C18" s="64" t="inlineStr">
        <is>
          <t>Male</t>
        </is>
      </c>
      <c r="D18" s="87" t="inlineStr">
        <is>
          <t>2023</t>
        </is>
      </c>
      <c r="E18" s="88" t="inlineStr">
        <is>
          <t>9971318337</t>
        </is>
      </c>
      <c r="F18" s="89" t="inlineStr">
        <is>
          <t>chandanyadev2004@gmail.com</t>
        </is>
      </c>
      <c r="G18" s="107" t="inlineStr">
        <is>
          <t>Studying</t>
        </is>
      </c>
      <c r="H18" s="91" t="inlineStr"/>
      <c r="I18" s="92" t="inlineStr"/>
      <c r="J18" s="93" t="inlineStr"/>
      <c r="K18" s="93" t="inlineStr"/>
      <c r="L18" s="93" t="inlineStr"/>
      <c r="M18" s="94" t="inlineStr">
        <is>
          <t>Start working</t>
        </is>
      </c>
      <c r="N18" s="95" t="n">
        <v>0</v>
      </c>
      <c r="O18" s="95" t="n">
        <v>54000</v>
      </c>
      <c r="P18" s="95" t="n">
        <v>27000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B-100488</t>
        </is>
      </c>
      <c r="B19" s="65" t="inlineStr">
        <is>
          <t>Zakir</t>
        </is>
      </c>
      <c r="C19" s="64" t="inlineStr">
        <is>
          <t>Male</t>
        </is>
      </c>
      <c r="D19" s="87" t="inlineStr">
        <is>
          <t>2018</t>
        </is>
      </c>
      <c r="E19" s="88" t="inlineStr">
        <is>
          <t>8376863887</t>
        </is>
      </c>
      <c r="F19" s="89" t="inlineStr">
        <is>
          <t>zakirkhan9536zz@gmail.com</t>
        </is>
      </c>
      <c r="G19" s="90" t="inlineStr">
        <is>
          <t>Looking for a job</t>
        </is>
      </c>
      <c r="H19" s="91" t="inlineStr"/>
      <c r="I19" s="92" t="inlineStr"/>
      <c r="J19" s="93" t="inlineStr"/>
      <c r="K19" s="93" t="inlineStr"/>
      <c r="L19" s="93" t="inlineStr">
        <is>
          <t>No Income</t>
        </is>
      </c>
      <c r="M19" s="94" t="inlineStr">
        <is>
          <t>Complete course and transition to work</t>
        </is>
      </c>
      <c r="N19" s="95" t="n">
        <v>16000</v>
      </c>
      <c r="O19" s="95" t="n">
        <v>60000</v>
      </c>
      <c r="P19" s="95" t="n">
        <v>18000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B-100497</t>
        </is>
      </c>
      <c r="B20" s="65" t="inlineStr">
        <is>
          <t>Rajesh paswan</t>
        </is>
      </c>
      <c r="C20" s="64" t="inlineStr">
        <is>
          <t>Male</t>
        </is>
      </c>
      <c r="D20" s="87" t="inlineStr">
        <is>
          <t>2022</t>
        </is>
      </c>
      <c r="E20" s="88" t="inlineStr">
        <is>
          <t>8287897973</t>
        </is>
      </c>
      <c r="F20" s="89" t="inlineStr">
        <is>
          <t>rajeshyou2003@gmail.com</t>
        </is>
      </c>
      <c r="G20" s="107" t="inlineStr">
        <is>
          <t>Studying</t>
        </is>
      </c>
      <c r="H20" s="91" t="inlineStr">
        <is>
          <t>B.A Political Science Honours and Government Exams</t>
        </is>
      </c>
      <c r="I20" s="92" t="inlineStr"/>
      <c r="J20" s="93" t="inlineStr"/>
      <c r="K20" s="93" t="inlineStr">
        <is>
          <t>Other</t>
        </is>
      </c>
      <c r="L20" s="93" t="inlineStr">
        <is>
          <t>No Income</t>
        </is>
      </c>
      <c r="M20" s="94" t="inlineStr">
        <is>
          <t>Continue studying</t>
        </is>
      </c>
      <c r="N20" s="95" t="n">
        <v>24000</v>
      </c>
      <c r="O20" s="95" t="n">
        <v>0</v>
      </c>
      <c r="P20" s="95" t="n">
        <v>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B-100505</t>
        </is>
      </c>
      <c r="B21" s="65" t="inlineStr">
        <is>
          <t>Gaurav</t>
        </is>
      </c>
      <c r="C21" s="64" t="inlineStr">
        <is>
          <t>Male</t>
        </is>
      </c>
      <c r="D21" s="87" t="inlineStr">
        <is>
          <t>2023</t>
        </is>
      </c>
      <c r="E21" s="88" t="inlineStr">
        <is>
          <t>9315703613</t>
        </is>
      </c>
      <c r="F21" s="89" t="inlineStr">
        <is>
          <t>hennrygaurav@gmail.com</t>
        </is>
      </c>
      <c r="G21" s="107" t="inlineStr">
        <is>
          <t>Studying</t>
        </is>
      </c>
      <c r="H21" s="91" t="inlineStr">
        <is>
          <t>3rd year of college</t>
        </is>
      </c>
      <c r="I21" s="92" t="inlineStr">
        <is>
          <t>3rd year</t>
        </is>
      </c>
      <c r="J21" s="93" t="inlineStr"/>
      <c r="K21" s="93" t="inlineStr">
        <is>
          <t>Other</t>
        </is>
      </c>
      <c r="L21" s="93" t="inlineStr">
        <is>
          <t>No Income</t>
        </is>
      </c>
      <c r="M21" s="94" t="inlineStr">
        <is>
          <t>Continue studying</t>
        </is>
      </c>
      <c r="N21" s="95" t="n">
        <v>15000</v>
      </c>
      <c r="O21" s="95" t="n">
        <v>0</v>
      </c>
      <c r="P21" s="95" t="n">
        <v>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B-100487</t>
        </is>
      </c>
      <c r="B22" s="65" t="inlineStr">
        <is>
          <t>Mohd Nazim</t>
        </is>
      </c>
      <c r="C22" s="64" t="inlineStr">
        <is>
          <t>Male</t>
        </is>
      </c>
      <c r="D22" s="87" t="inlineStr">
        <is>
          <t>2022</t>
        </is>
      </c>
      <c r="E22" s="88" t="inlineStr">
        <is>
          <t>9958463285</t>
        </is>
      </c>
      <c r="F22" s="89" t="inlineStr">
        <is>
          <t>Mohdnazim57604@gmail.com</t>
        </is>
      </c>
      <c r="G22" s="107" t="inlineStr">
        <is>
          <t>Studying</t>
        </is>
      </c>
      <c r="H22" s="91" t="inlineStr">
        <is>
          <t>Ba programme</t>
        </is>
      </c>
      <c r="I22" s="92" t="inlineStr"/>
      <c r="J22" s="93" t="inlineStr"/>
      <c r="K22" s="93" t="inlineStr">
        <is>
          <t>Other</t>
        </is>
      </c>
      <c r="L22" s="93" t="inlineStr">
        <is>
          <t>No Income</t>
        </is>
      </c>
      <c r="M22" s="94" t="inlineStr">
        <is>
          <t>Start working</t>
        </is>
      </c>
      <c r="N22" s="95" t="n">
        <v>20000</v>
      </c>
      <c r="O22" s="95" t="n">
        <v>48000</v>
      </c>
      <c r="P22" s="95" t="n">
        <v>48000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B-100451</t>
        </is>
      </c>
      <c r="B23" s="65" t="inlineStr">
        <is>
          <t>Madeena</t>
        </is>
      </c>
      <c r="C23" s="105" t="inlineStr">
        <is>
          <t>Female</t>
        </is>
      </c>
      <c r="D23" s="87" t="inlineStr">
        <is>
          <t>2014</t>
        </is>
      </c>
      <c r="E23" s="88" t="inlineStr">
        <is>
          <t>7428871613</t>
        </is>
      </c>
      <c r="F23" s="89" t="inlineStr">
        <is>
          <t>saimakhan1122003@gmail.com</t>
        </is>
      </c>
      <c r="G23" s="107" t="inlineStr">
        <is>
          <t>Studying</t>
        </is>
      </c>
      <c r="H23" s="91" t="inlineStr">
        <is>
          <t>BA program, Year 2</t>
        </is>
      </c>
      <c r="I23" s="92" t="inlineStr"/>
      <c r="J23" s="93" t="inlineStr"/>
      <c r="K23" s="93" t="inlineStr"/>
      <c r="L23" s="93" t="inlineStr">
        <is>
          <t>No Income</t>
        </is>
      </c>
      <c r="M23" s="94" t="inlineStr">
        <is>
          <t>Complete course and transition to work</t>
        </is>
      </c>
      <c r="N23" s="95" t="n">
        <v>7000</v>
      </c>
      <c r="O23" s="95" t="n">
        <v>0</v>
      </c>
      <c r="P23" s="95" t="n">
        <v>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B-100501</t>
        </is>
      </c>
      <c r="B24" s="65" t="inlineStr">
        <is>
          <t>Karan</t>
        </is>
      </c>
      <c r="C24" s="64" t="inlineStr">
        <is>
          <t>Male</t>
        </is>
      </c>
      <c r="D24" s="87" t="inlineStr">
        <is>
          <t>2022</t>
        </is>
      </c>
      <c r="E24" s="88" t="inlineStr">
        <is>
          <t>9310759739</t>
        </is>
      </c>
      <c r="F24" s="89" t="inlineStr">
        <is>
          <t>k92184201@gmail.com</t>
        </is>
      </c>
      <c r="G24" s="107" t="inlineStr">
        <is>
          <t>Studying</t>
        </is>
      </c>
      <c r="H24" s="91" t="inlineStr">
        <is>
          <t>BA program</t>
        </is>
      </c>
      <c r="I24" s="92" t="inlineStr"/>
      <c r="J24" s="93" t="inlineStr"/>
      <c r="K24" s="93" t="inlineStr">
        <is>
          <t>Other</t>
        </is>
      </c>
      <c r="L24" s="93" t="inlineStr">
        <is>
          <t>No Income</t>
        </is>
      </c>
      <c r="M24" s="94" t="inlineStr">
        <is>
          <t>Continue studying</t>
        </is>
      </c>
      <c r="N24" s="95" t="n">
        <v>19540</v>
      </c>
      <c r="O24" s="95" t="n">
        <v>27000</v>
      </c>
      <c r="P24" s="95" t="n">
        <v>36000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B-100439</t>
        </is>
      </c>
      <c r="B25" s="65" t="inlineStr">
        <is>
          <t>Nazreen</t>
        </is>
      </c>
      <c r="C25" s="105" t="inlineStr">
        <is>
          <t>Female</t>
        </is>
      </c>
      <c r="D25" s="87" t="inlineStr">
        <is>
          <t>2012</t>
        </is>
      </c>
      <c r="E25" s="88" t="inlineStr">
        <is>
          <t>9354403541</t>
        </is>
      </c>
      <c r="F25" s="89" t="inlineStr">
        <is>
          <t>Nazreenshaik175@gmail.com</t>
        </is>
      </c>
      <c r="G25" s="106" t="inlineStr">
        <is>
          <t>Studying and working</t>
        </is>
      </c>
      <c r="H25" s="91" t="inlineStr">
        <is>
          <t>B.Ed, 2nd year</t>
        </is>
      </c>
      <c r="I25" s="92" t="inlineStr">
        <is>
          <t>2nd year</t>
        </is>
      </c>
      <c r="J25" s="93" t="inlineStr"/>
      <c r="K25" s="93" t="inlineStr"/>
      <c r="L25" s="93" t="inlineStr">
        <is>
          <t>Less than ₹10,000</t>
        </is>
      </c>
      <c r="M25" s="94" t="inlineStr">
        <is>
          <t>Start working</t>
        </is>
      </c>
      <c r="N25" s="95" t="n">
        <v>0</v>
      </c>
      <c r="O25" s="95" t="n">
        <v>0</v>
      </c>
      <c r="P25" s="95" t="n">
        <v>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36" customHeight="1">
      <c r="A26" s="86" t="inlineStr">
        <is>
          <t>B-100490</t>
        </is>
      </c>
      <c r="B26" s="65" t="inlineStr">
        <is>
          <t>Deepak Kumar Gupta</t>
        </is>
      </c>
      <c r="C26" s="64" t="inlineStr">
        <is>
          <t>Male</t>
        </is>
      </c>
      <c r="D26" s="87" t="inlineStr">
        <is>
          <t>2021</t>
        </is>
      </c>
      <c r="E26" s="88" t="inlineStr">
        <is>
          <t>9625647502</t>
        </is>
      </c>
      <c r="F26" s="89" t="inlineStr">
        <is>
          <t>imaildeepakguru@gmail.com</t>
        </is>
      </c>
      <c r="G26" s="109" t="inlineStr">
        <is>
          <t>Working</t>
        </is>
      </c>
      <c r="H26" s="91" t="inlineStr"/>
      <c r="I26" s="92" t="inlineStr"/>
      <c r="J26" s="93" t="inlineStr"/>
      <c r="K26" s="93" t="inlineStr">
        <is>
          <t>Other</t>
        </is>
      </c>
      <c r="L26" s="93" t="inlineStr">
        <is>
          <t>₹10,000 – ₹20,000</t>
        </is>
      </c>
      <c r="M26" s="94" t="inlineStr">
        <is>
          <t>Still exploring</t>
        </is>
      </c>
      <c r="N26" s="95" t="n">
        <v>0</v>
      </c>
      <c r="O26" s="95" t="n">
        <v>0</v>
      </c>
      <c r="P26" s="95" t="n">
        <v>0</v>
      </c>
      <c r="Q26" s="96" t="inlineStr"/>
      <c r="R26" s="97">
        <f>IFERROR(N26+O26+P26,0)</f>
        <v/>
      </c>
      <c r="S26" s="98" t="inlineStr"/>
      <c r="T26" s="98" t="inlineStr"/>
      <c r="U26" s="99" t="inlineStr"/>
      <c r="V26" s="99" t="inlineStr"/>
      <c r="W26" s="64" t="inlineStr"/>
      <c r="X26" s="94" t="inlineStr"/>
      <c r="Y26" s="100">
        <f>COUNTIF('Interaction Log'!A:A,A26)</f>
        <v/>
      </c>
      <c r="Z26" s="101">
        <f>IFERROR(TEXT(MAXIFS('Interaction Log'!D:D,'Interaction Log'!A:A,A26),"dd-mmm-yy"),"")</f>
        <v/>
      </c>
      <c r="AA26" s="102">
        <f>COUNTIFS('SSG Attendance Log'!A:A,A26,'SSG Attendance Log'!H:H,"Yes")</f>
        <v/>
      </c>
      <c r="AB26" s="103">
        <f>COUNTIF('Crisis Log'!A:A,A26)</f>
        <v/>
      </c>
      <c r="AC26" s="104">
        <f>IFERROR(INDEX('Crisis Log'!D:D,MATCH(1,('Crisis Log'!A:A=A26)*('Crisis Log'!H:H&lt;&gt;"Yes"),0)),"")</f>
        <v/>
      </c>
    </row>
    <row r="27" ht="36" customHeight="1">
      <c r="A27" s="86" t="inlineStr">
        <is>
          <t>B-100440</t>
        </is>
      </c>
      <c r="B27" s="65" t="inlineStr">
        <is>
          <t>Neha Malik</t>
        </is>
      </c>
      <c r="C27" s="112" t="inlineStr"/>
      <c r="D27" s="87" t="inlineStr"/>
      <c r="E27" s="88" t="inlineStr"/>
      <c r="F27" s="89" t="inlineStr"/>
      <c r="G27" s="109" t="inlineStr">
        <is>
          <t>Working</t>
        </is>
      </c>
      <c r="H27" s="91" t="inlineStr"/>
      <c r="I27" s="92" t="inlineStr"/>
      <c r="J27" s="93" t="inlineStr"/>
      <c r="K27" s="93" t="inlineStr">
        <is>
          <t>IT or Technology</t>
        </is>
      </c>
      <c r="L27" s="93" t="inlineStr">
        <is>
          <t>₹10,000 – ₹20,000</t>
        </is>
      </c>
      <c r="M27" s="94" t="inlineStr">
        <is>
          <t>Job change or transition</t>
        </is>
      </c>
      <c r="N27" s="95" t="n">
        <v>0</v>
      </c>
      <c r="O27" s="95" t="n">
        <v>0</v>
      </c>
      <c r="P27" s="95" t="n">
        <v>0</v>
      </c>
      <c r="Q27" s="96" t="inlineStr"/>
      <c r="R27" s="97">
        <f>IFERROR(N27+O27+P27,0)</f>
        <v/>
      </c>
      <c r="S27" s="98" t="inlineStr"/>
      <c r="T27" s="98" t="inlineStr"/>
      <c r="U27" s="99" t="inlineStr"/>
      <c r="V27" s="99" t="inlineStr"/>
      <c r="W27" s="64" t="inlineStr"/>
      <c r="X27" s="94" t="inlineStr"/>
      <c r="Y27" s="100">
        <f>COUNTIF('Interaction Log'!A:A,A27)</f>
        <v/>
      </c>
      <c r="Z27" s="101">
        <f>IFERROR(TEXT(MAXIFS('Interaction Log'!D:D,'Interaction Log'!A:A,A27),"dd-mmm-yy"),"")</f>
        <v/>
      </c>
      <c r="AA27" s="102">
        <f>COUNTIFS('SSG Attendance Log'!A:A,A27,'SSG Attendance Log'!H:H,"Yes")</f>
        <v/>
      </c>
      <c r="AB27" s="103">
        <f>COUNTIF('Crisis Log'!A:A,A27)</f>
        <v/>
      </c>
      <c r="AC27" s="104">
        <f>IFERROR(INDEX('Crisis Log'!D:D,MATCH(1,('Crisis Log'!A:A=A27)*('Crisis Log'!H:H&lt;&gt;"Yes"),0)),"")</f>
        <v/>
      </c>
    </row>
    <row r="28" ht="36" customHeight="1">
      <c r="A28" s="86" t="inlineStr">
        <is>
          <t>B-100489</t>
        </is>
      </c>
      <c r="B28" s="65" t="inlineStr">
        <is>
          <t>Sonu Kumar Jha</t>
        </is>
      </c>
      <c r="C28" s="64" t="inlineStr">
        <is>
          <t>Male</t>
        </is>
      </c>
      <c r="D28" s="87" t="inlineStr">
        <is>
          <t>2019</t>
        </is>
      </c>
      <c r="E28" s="88" t="inlineStr">
        <is>
          <t>7428847160</t>
        </is>
      </c>
      <c r="F28" s="89" t="inlineStr">
        <is>
          <t>sonujhayou@gmail.com</t>
        </is>
      </c>
      <c r="G28" s="106" t="inlineStr">
        <is>
          <t>Studying and working</t>
        </is>
      </c>
      <c r="H28" s="91" t="inlineStr">
        <is>
          <t>Accounting Internship and SAP course</t>
        </is>
      </c>
      <c r="I28" s="92" t="inlineStr"/>
      <c r="J28" s="93" t="inlineStr"/>
      <c r="K28" s="93" t="inlineStr">
        <is>
          <t>IT or Technology</t>
        </is>
      </c>
      <c r="L28" s="93" t="inlineStr">
        <is>
          <t>Less than ₹10,000</t>
        </is>
      </c>
      <c r="M28" s="94" t="inlineStr">
        <is>
          <t>Complete course and transition to work</t>
        </is>
      </c>
      <c r="N28" s="95" t="n">
        <v>20000</v>
      </c>
      <c r="O28" s="95" t="n">
        <v>72000</v>
      </c>
      <c r="P28" s="95" t="n">
        <v>24000</v>
      </c>
      <c r="Q28" s="96" t="inlineStr"/>
      <c r="R28" s="97">
        <f>IFERROR(N28+O28+P28,0)</f>
        <v/>
      </c>
      <c r="S28" s="98" t="inlineStr"/>
      <c r="T28" s="98" t="inlineStr"/>
      <c r="U28" s="99" t="inlineStr"/>
      <c r="V28" s="99" t="inlineStr"/>
      <c r="W28" s="64" t="inlineStr"/>
      <c r="X28" s="94" t="inlineStr"/>
      <c r="Y28" s="100">
        <f>COUNTIF('Interaction Log'!A:A,A28)</f>
        <v/>
      </c>
      <c r="Z28" s="101">
        <f>IFERROR(TEXT(MAXIFS('Interaction Log'!D:D,'Interaction Log'!A:A,A28),"dd-mmm-yy"),"")</f>
        <v/>
      </c>
      <c r="AA28" s="102">
        <f>COUNTIFS('SSG Attendance Log'!A:A,A28,'SSG Attendance Log'!H:H,"Yes")</f>
        <v/>
      </c>
      <c r="AB28" s="103">
        <f>COUNTIF('Crisis Log'!A:A,A28)</f>
        <v/>
      </c>
      <c r="AC28" s="104">
        <f>IFERROR(INDEX('Crisis Log'!D:D,MATCH(1,('Crisis Log'!A:A=A28)*('Crisis Log'!H:H&lt;&gt;"Yes"),0)),"")</f>
        <v/>
      </c>
    </row>
    <row r="29" ht="36" customHeight="1">
      <c r="A29" s="86" t="inlineStr">
        <is>
          <t>B-100022</t>
        </is>
      </c>
      <c r="B29" s="65" t="inlineStr">
        <is>
          <t>Vishal</t>
        </is>
      </c>
      <c r="C29" s="64" t="inlineStr">
        <is>
          <t>Male</t>
        </is>
      </c>
      <c r="D29" s="87" t="inlineStr">
        <is>
          <t>2023</t>
        </is>
      </c>
      <c r="E29" s="88" t="inlineStr">
        <is>
          <t>7678254969</t>
        </is>
      </c>
      <c r="F29" s="89" t="inlineStr">
        <is>
          <t>Kohlivishal748@gmail.com</t>
        </is>
      </c>
      <c r="G29" s="107" t="inlineStr">
        <is>
          <t>Studying</t>
        </is>
      </c>
      <c r="H29" s="91" t="inlineStr">
        <is>
          <t>Ba program</t>
        </is>
      </c>
      <c r="I29" s="92" t="inlineStr"/>
      <c r="J29" s="93" t="inlineStr"/>
      <c r="K29" s="93" t="inlineStr">
        <is>
          <t>Other</t>
        </is>
      </c>
      <c r="L29" s="93" t="inlineStr">
        <is>
          <t>No Income</t>
        </is>
      </c>
      <c r="M29" s="94" t="inlineStr">
        <is>
          <t>Complete course and transition to work</t>
        </is>
      </c>
      <c r="N29" s="95" t="n">
        <v>5000</v>
      </c>
      <c r="O29" s="95" t="n">
        <v>72000</v>
      </c>
      <c r="P29" s="95" t="n">
        <v>24000</v>
      </c>
      <c r="Q29" s="96" t="inlineStr"/>
      <c r="R29" s="97">
        <f>IFERROR(N29+O29+P29,0)</f>
        <v/>
      </c>
      <c r="S29" s="98" t="inlineStr"/>
      <c r="T29" s="98" t="inlineStr"/>
      <c r="U29" s="99" t="inlineStr"/>
      <c r="V29" s="99" t="inlineStr"/>
      <c r="W29" s="64" t="inlineStr"/>
      <c r="X29" s="94" t="inlineStr"/>
      <c r="Y29" s="100">
        <f>COUNTIF('Interaction Log'!A:A,A29)</f>
        <v/>
      </c>
      <c r="Z29" s="101">
        <f>IFERROR(TEXT(MAXIFS('Interaction Log'!D:D,'Interaction Log'!A:A,A29),"dd-mmm-yy"),"")</f>
        <v/>
      </c>
      <c r="AA29" s="102">
        <f>COUNTIFS('SSG Attendance Log'!A:A,A29,'SSG Attendance Log'!H:H,"Yes")</f>
        <v/>
      </c>
      <c r="AB29" s="103">
        <f>COUNTIF('Crisis Log'!A:A,A29)</f>
        <v/>
      </c>
      <c r="AC29" s="104">
        <f>IFERROR(INDEX('Crisis Log'!D:D,MATCH(1,('Crisis Log'!A:A=A29)*('Crisis Log'!H:H&lt;&gt;"Yes"),0)),"")</f>
        <v/>
      </c>
    </row>
    <row r="30" ht="36" customHeight="1">
      <c r="A30" s="86" t="inlineStr">
        <is>
          <t>B-100470</t>
        </is>
      </c>
      <c r="B30" s="65" t="inlineStr">
        <is>
          <t>Dharmender kumar</t>
        </is>
      </c>
      <c r="C30" s="64" t="inlineStr">
        <is>
          <t>Male</t>
        </is>
      </c>
      <c r="D30" s="87" t="inlineStr">
        <is>
          <t>2015</t>
        </is>
      </c>
      <c r="E30" s="88" t="inlineStr">
        <is>
          <t>8285823499</t>
        </is>
      </c>
      <c r="F30" s="89" t="inlineStr">
        <is>
          <t>dharmenderyadav709@gmail.com</t>
        </is>
      </c>
      <c r="G30" s="106" t="inlineStr">
        <is>
          <t>Studying and working</t>
        </is>
      </c>
      <c r="H30" s="91" t="inlineStr">
        <is>
          <t>SSC</t>
        </is>
      </c>
      <c r="I30" s="92" t="inlineStr"/>
      <c r="J30" s="93" t="inlineStr"/>
      <c r="K30" s="93" t="inlineStr">
        <is>
          <t>Hospitality (hotel, restaurant, catering)</t>
        </is>
      </c>
      <c r="L30" s="93" t="inlineStr">
        <is>
          <t>Less than ₹10,000</t>
        </is>
      </c>
      <c r="M30" s="94" t="inlineStr">
        <is>
          <t>Continue studying</t>
        </is>
      </c>
      <c r="N30" s="95" t="n">
        <v>0</v>
      </c>
      <c r="O30" s="95" t="n">
        <v>0</v>
      </c>
      <c r="P30" s="95" t="n">
        <v>42000</v>
      </c>
      <c r="Q30" s="96" t="inlineStr"/>
      <c r="R30" s="97">
        <f>IFERROR(N30+O30+P30,0)</f>
        <v/>
      </c>
      <c r="S30" s="98" t="inlineStr"/>
      <c r="T30" s="98" t="inlineStr"/>
      <c r="U30" s="99" t="inlineStr"/>
      <c r="V30" s="99" t="inlineStr"/>
      <c r="W30" s="64" t="inlineStr"/>
      <c r="X30" s="94" t="inlineStr"/>
      <c r="Y30" s="100">
        <f>COUNTIF('Interaction Log'!A:A,A30)</f>
        <v/>
      </c>
      <c r="Z30" s="101">
        <f>IFERROR(TEXT(MAXIFS('Interaction Log'!D:D,'Interaction Log'!A:A,A30),"dd-mmm-yy"),"")</f>
        <v/>
      </c>
      <c r="AA30" s="102">
        <f>COUNTIFS('SSG Attendance Log'!A:A,A30,'SSG Attendance Log'!H:H,"Yes")</f>
        <v/>
      </c>
      <c r="AB30" s="103">
        <f>COUNTIF('Crisis Log'!A:A,A30)</f>
        <v/>
      </c>
      <c r="AC30" s="104">
        <f>IFERROR(INDEX('Crisis Log'!D:D,MATCH(1,('Crisis Log'!A:A=A30)*('Crisis Log'!H:H&lt;&gt;"Yes"),0)),"")</f>
        <v/>
      </c>
    </row>
    <row r="31" ht="36" customHeight="1">
      <c r="A31" s="86" t="inlineStr">
        <is>
          <t>B-100471</t>
        </is>
      </c>
      <c r="B31" s="65" t="inlineStr">
        <is>
          <t>Manoj Kumar</t>
        </is>
      </c>
      <c r="C31" s="64" t="inlineStr">
        <is>
          <t>Male</t>
        </is>
      </c>
      <c r="D31" s="87" t="inlineStr">
        <is>
          <t>2010</t>
        </is>
      </c>
      <c r="E31" s="88" t="inlineStr">
        <is>
          <t>9877012486</t>
        </is>
      </c>
      <c r="F31" s="89" t="inlineStr">
        <is>
          <t>manojthegreat11@gmail.com</t>
        </is>
      </c>
      <c r="G31" s="109" t="inlineStr">
        <is>
          <t>Working</t>
        </is>
      </c>
      <c r="H31" s="91" t="inlineStr"/>
      <c r="I31" s="92" t="inlineStr"/>
      <c r="J31" s="93" t="inlineStr"/>
      <c r="K31" s="93" t="inlineStr">
        <is>
          <t>Construction or Labour</t>
        </is>
      </c>
      <c r="L31" s="93" t="inlineStr">
        <is>
          <t>Less than ₹10,000</t>
        </is>
      </c>
      <c r="M31" s="94" t="inlineStr">
        <is>
          <t>Job change or transition</t>
        </is>
      </c>
      <c r="N31" s="95" t="n">
        <v>0</v>
      </c>
      <c r="O31" s="95" t="n">
        <v>0</v>
      </c>
      <c r="P31" s="95" t="n">
        <v>0</v>
      </c>
      <c r="Q31" s="96" t="inlineStr"/>
      <c r="R31" s="97">
        <f>IFERROR(N31+O31+P31,0)</f>
        <v/>
      </c>
      <c r="S31" s="98" t="inlineStr"/>
      <c r="T31" s="98" t="inlineStr"/>
      <c r="U31" s="99" t="inlineStr"/>
      <c r="V31" s="99" t="inlineStr"/>
      <c r="W31" s="64" t="inlineStr"/>
      <c r="X31" s="94" t="inlineStr"/>
      <c r="Y31" s="100">
        <f>COUNTIF('Interaction Log'!A:A,A31)</f>
        <v/>
      </c>
      <c r="Z31" s="101">
        <f>IFERROR(TEXT(MAXIFS('Interaction Log'!D:D,'Interaction Log'!A:A,A31),"dd-mmm-yy"),"")</f>
        <v/>
      </c>
      <c r="AA31" s="102">
        <f>COUNTIFS('SSG Attendance Log'!A:A,A31,'SSG Attendance Log'!H:H,"Yes")</f>
        <v/>
      </c>
      <c r="AB31" s="103">
        <f>COUNTIF('Crisis Log'!A:A,A31)</f>
        <v/>
      </c>
      <c r="AC31" s="104">
        <f>IFERROR(INDEX('Crisis Log'!D:D,MATCH(1,('Crisis Log'!A:A=A31)*('Crisis Log'!H:H&lt;&gt;"Yes"),0)),"")</f>
        <v/>
      </c>
    </row>
    <row r="32" ht="36" customHeight="1">
      <c r="A32" s="86" t="inlineStr">
        <is>
          <t>B-100473</t>
        </is>
      </c>
      <c r="B32" s="65" t="inlineStr">
        <is>
          <t>Mohammad Raja</t>
        </is>
      </c>
      <c r="C32" s="64" t="inlineStr">
        <is>
          <t>Male</t>
        </is>
      </c>
      <c r="D32" s="87" t="inlineStr">
        <is>
          <t>2013</t>
        </is>
      </c>
      <c r="E32" s="88" t="inlineStr">
        <is>
          <t>9990821900</t>
        </is>
      </c>
      <c r="F32" s="89" t="inlineStr">
        <is>
          <t>mohammadmehraj90@gmail.com</t>
        </is>
      </c>
      <c r="G32" s="109" t="inlineStr">
        <is>
          <t>Working</t>
        </is>
      </c>
      <c r="H32" s="91" t="inlineStr"/>
      <c r="I32" s="92" t="inlineStr"/>
      <c r="J32" s="93" t="inlineStr"/>
      <c r="K32" s="93" t="inlineStr">
        <is>
          <t>Hospitality (hotel, restaurant, catering)</t>
        </is>
      </c>
      <c r="L32" s="93" t="inlineStr">
        <is>
          <t>₹20,000 – ₹35,000</t>
        </is>
      </c>
      <c r="M32" s="94" t="inlineStr">
        <is>
          <t>Continue working</t>
        </is>
      </c>
      <c r="N32" s="95" t="n">
        <v>0</v>
      </c>
      <c r="O32" s="95" t="n">
        <v>33000</v>
      </c>
      <c r="P32" s="95" t="n">
        <v>0</v>
      </c>
      <c r="Q32" s="96" t="inlineStr"/>
      <c r="R32" s="97">
        <f>IFERROR(N32+O32+P32,0)</f>
        <v/>
      </c>
      <c r="S32" s="98" t="inlineStr"/>
      <c r="T32" s="98" t="inlineStr"/>
      <c r="U32" s="99" t="inlineStr"/>
      <c r="V32" s="99" t="inlineStr"/>
      <c r="W32" s="64" t="inlineStr"/>
      <c r="X32" s="94" t="inlineStr"/>
      <c r="Y32" s="100">
        <f>COUNTIF('Interaction Log'!A:A,A32)</f>
        <v/>
      </c>
      <c r="Z32" s="101">
        <f>IFERROR(TEXT(MAXIFS('Interaction Log'!D:D,'Interaction Log'!A:A,A32),"dd-mmm-yy"),"")</f>
        <v/>
      </c>
      <c r="AA32" s="102">
        <f>COUNTIFS('SSG Attendance Log'!A:A,A32,'SSG Attendance Log'!H:H,"Yes")</f>
        <v/>
      </c>
      <c r="AB32" s="103">
        <f>COUNTIF('Crisis Log'!A:A,A32)</f>
        <v/>
      </c>
      <c r="AC32" s="104">
        <f>IFERROR(INDEX('Crisis Log'!D:D,MATCH(1,('Crisis Log'!A:A=A32)*('Crisis Log'!H:H&lt;&gt;"Yes"),0)),"")</f>
        <v/>
      </c>
    </row>
    <row r="33" ht="36" customHeight="1">
      <c r="A33" s="86" t="inlineStr">
        <is>
          <t>B-100494</t>
        </is>
      </c>
      <c r="B33" s="65" t="inlineStr">
        <is>
          <t>Amirul</t>
        </is>
      </c>
      <c r="C33" s="64" t="inlineStr">
        <is>
          <t>Male</t>
        </is>
      </c>
      <c r="D33" s="87" t="inlineStr">
        <is>
          <t>2021</t>
        </is>
      </c>
      <c r="E33" s="88" t="inlineStr">
        <is>
          <t>7042504172</t>
        </is>
      </c>
      <c r="F33" s="89" t="inlineStr">
        <is>
          <t>itsamirul2003@gmail.com</t>
        </is>
      </c>
      <c r="G33" s="106" t="inlineStr">
        <is>
          <t>Studying and working</t>
        </is>
      </c>
      <c r="H33" s="91" t="inlineStr">
        <is>
          <t>B.com(Final year)</t>
        </is>
      </c>
      <c r="I33" s="92" t="inlineStr"/>
      <c r="J33" s="93" t="inlineStr"/>
      <c r="K33" s="93" t="inlineStr">
        <is>
          <t>Other</t>
        </is>
      </c>
      <c r="L33" s="93" t="inlineStr">
        <is>
          <t>Less than ₹10,000</t>
        </is>
      </c>
      <c r="M33" s="94" t="inlineStr">
        <is>
          <t>Complete course and transition to work</t>
        </is>
      </c>
      <c r="N33" s="95" t="n">
        <v>60000</v>
      </c>
      <c r="O33" s="95" t="n">
        <v>36000</v>
      </c>
      <c r="P33" s="95" t="n">
        <v>12000</v>
      </c>
      <c r="Q33" s="96" t="inlineStr"/>
      <c r="R33" s="97">
        <f>IFERROR(N33+O33+P33,0)</f>
        <v/>
      </c>
      <c r="S33" s="98" t="inlineStr"/>
      <c r="T33" s="98" t="inlineStr"/>
      <c r="U33" s="99" t="inlineStr"/>
      <c r="V33" s="99" t="inlineStr"/>
      <c r="W33" s="64" t="inlineStr"/>
      <c r="X33" s="94" t="inlineStr"/>
      <c r="Y33" s="100">
        <f>COUNTIF('Interaction Log'!A:A,A33)</f>
        <v/>
      </c>
      <c r="Z33" s="101">
        <f>IFERROR(TEXT(MAXIFS('Interaction Log'!D:D,'Interaction Log'!A:A,A33),"dd-mmm-yy"),"")</f>
        <v/>
      </c>
      <c r="AA33" s="102">
        <f>COUNTIFS('SSG Attendance Log'!A:A,A33,'SSG Attendance Log'!H:H,"Yes")</f>
        <v/>
      </c>
      <c r="AB33" s="103">
        <f>COUNTIF('Crisis Log'!A:A,A33)</f>
        <v/>
      </c>
      <c r="AC33" s="104">
        <f>IFERROR(INDEX('Crisis Log'!D:D,MATCH(1,('Crisis Log'!A:A=A33)*('Crisis Log'!H:H&lt;&gt;"Yes"),0)),"")</f>
        <v/>
      </c>
    </row>
    <row r="34" ht="36" customHeight="1">
      <c r="A34" s="86" t="inlineStr">
        <is>
          <t>B-100495</t>
        </is>
      </c>
      <c r="B34" s="65" t="inlineStr">
        <is>
          <t>Vijay</t>
        </is>
      </c>
      <c r="C34" s="64" t="inlineStr">
        <is>
          <t>Male</t>
        </is>
      </c>
      <c r="D34" s="87" t="inlineStr">
        <is>
          <t>2015</t>
        </is>
      </c>
      <c r="E34" s="88" t="inlineStr">
        <is>
          <t>9625520072</t>
        </is>
      </c>
      <c r="F34" s="89" t="inlineStr">
        <is>
          <t>vk672319@gmail.com</t>
        </is>
      </c>
      <c r="G34" s="109" t="inlineStr">
        <is>
          <t>Working</t>
        </is>
      </c>
      <c r="H34" s="91" t="inlineStr"/>
      <c r="I34" s="92" t="inlineStr"/>
      <c r="J34" s="93" t="inlineStr"/>
      <c r="K34" s="93" t="inlineStr">
        <is>
          <t>IT or Technology</t>
        </is>
      </c>
      <c r="L34" s="93" t="inlineStr">
        <is>
          <t>₹10,000 – ₹20,000</t>
        </is>
      </c>
      <c r="M34" s="94" t="inlineStr">
        <is>
          <t>Continue working</t>
        </is>
      </c>
      <c r="N34" s="95" t="n">
        <v>6</v>
      </c>
      <c r="O34" s="95" t="n">
        <v>36000</v>
      </c>
      <c r="P34" s="95" t="n">
        <v>36000</v>
      </c>
      <c r="Q34" s="96" t="inlineStr"/>
      <c r="R34" s="97">
        <f>IFERROR(N34+O34+P34,0)</f>
        <v/>
      </c>
      <c r="S34" s="98" t="inlineStr"/>
      <c r="T34" s="98" t="inlineStr"/>
      <c r="U34" s="99" t="inlineStr"/>
      <c r="V34" s="99" t="inlineStr"/>
      <c r="W34" s="64" t="inlineStr"/>
      <c r="X34" s="94" t="inlineStr"/>
      <c r="Y34" s="100">
        <f>COUNTIF('Interaction Log'!A:A,A34)</f>
        <v/>
      </c>
      <c r="Z34" s="101">
        <f>IFERROR(TEXT(MAXIFS('Interaction Log'!D:D,'Interaction Log'!A:A,A34),"dd-mmm-yy"),"")</f>
        <v/>
      </c>
      <c r="AA34" s="102">
        <f>COUNTIFS('SSG Attendance Log'!A:A,A34,'SSG Attendance Log'!H:H,"Yes")</f>
        <v/>
      </c>
      <c r="AB34" s="103">
        <f>COUNTIF('Crisis Log'!A:A,A34)</f>
        <v/>
      </c>
      <c r="AC34" s="104">
        <f>IFERROR(INDEX('Crisis Log'!D:D,MATCH(1,('Crisis Log'!A:A=A34)*('Crisis Log'!H:H&lt;&gt;"Yes"),0)),"")</f>
        <v/>
      </c>
    </row>
    <row r="35" ht="36" customHeight="1">
      <c r="A35" s="86" t="inlineStr">
        <is>
          <t>B-100484</t>
        </is>
      </c>
      <c r="B35" s="65" t="inlineStr">
        <is>
          <t>Mohd Faizan</t>
        </is>
      </c>
      <c r="C35" s="64" t="inlineStr">
        <is>
          <t>Male</t>
        </is>
      </c>
      <c r="D35" s="87" t="inlineStr">
        <is>
          <t>2012</t>
        </is>
      </c>
      <c r="E35" s="88" t="inlineStr">
        <is>
          <t>7703875401</t>
        </is>
      </c>
      <c r="F35" s="89" t="inlineStr">
        <is>
          <t>mohdfaizan9717@gmail.com</t>
        </is>
      </c>
      <c r="G35" s="109" t="inlineStr">
        <is>
          <t>Working</t>
        </is>
      </c>
      <c r="H35" s="91" t="inlineStr"/>
      <c r="I35" s="92" t="inlineStr"/>
      <c r="J35" s="93" t="inlineStr"/>
      <c r="K35" s="93" t="inlineStr">
        <is>
          <t>Other</t>
        </is>
      </c>
      <c r="L35" s="93" t="inlineStr">
        <is>
          <t>₹10,000 – ₹20,000</t>
        </is>
      </c>
      <c r="M35" s="94" t="inlineStr">
        <is>
          <t>Job change or transition</t>
        </is>
      </c>
      <c r="N35" s="95" t="n">
        <v>0</v>
      </c>
      <c r="O35" s="95" t="n">
        <v>0</v>
      </c>
      <c r="P35" s="95" t="n">
        <v>0</v>
      </c>
      <c r="Q35" s="96" t="inlineStr"/>
      <c r="R35" s="97">
        <f>IFERROR(N35+O35+P35,0)</f>
        <v/>
      </c>
      <c r="S35" s="98" t="inlineStr"/>
      <c r="T35" s="98" t="inlineStr"/>
      <c r="U35" s="99" t="inlineStr"/>
      <c r="V35" s="99" t="inlineStr"/>
      <c r="W35" s="64" t="inlineStr"/>
      <c r="X35" s="94" t="inlineStr"/>
      <c r="Y35" s="100">
        <f>COUNTIF('Interaction Log'!A:A,A35)</f>
        <v/>
      </c>
      <c r="Z35" s="101">
        <f>IFERROR(TEXT(MAXIFS('Interaction Log'!D:D,'Interaction Log'!A:A,A35),"dd-mmm-yy"),"")</f>
        <v/>
      </c>
      <c r="AA35" s="102">
        <f>COUNTIFS('SSG Attendance Log'!A:A,A35,'SSG Attendance Log'!H:H,"Yes")</f>
        <v/>
      </c>
      <c r="AB35" s="103">
        <f>COUNTIF('Crisis Log'!A:A,A35)</f>
        <v/>
      </c>
      <c r="AC35" s="104">
        <f>IFERROR(INDEX('Crisis Log'!D:D,MATCH(1,('Crisis Log'!A:A=A35)*('Crisis Log'!H:H&lt;&gt;"Yes"),0)),"")</f>
        <v/>
      </c>
    </row>
    <row r="36" ht="36" customHeight="1">
      <c r="A36" s="86" t="inlineStr">
        <is>
          <t>B-100475</t>
        </is>
      </c>
      <c r="B36" s="65" t="inlineStr">
        <is>
          <t>Shivam</t>
        </is>
      </c>
      <c r="C36" s="64" t="inlineStr">
        <is>
          <t>Male</t>
        </is>
      </c>
      <c r="D36" s="87" t="inlineStr">
        <is>
          <t>2010</t>
        </is>
      </c>
      <c r="E36" s="88" t="inlineStr">
        <is>
          <t>9205026492</t>
        </is>
      </c>
      <c r="F36" s="89" t="inlineStr">
        <is>
          <t>iamshivam1999@gmail.com</t>
        </is>
      </c>
      <c r="G36" s="90" t="inlineStr">
        <is>
          <t>Looking for a job</t>
        </is>
      </c>
      <c r="H36" s="91" t="inlineStr"/>
      <c r="I36" s="92" t="inlineStr"/>
      <c r="J36" s="93" t="inlineStr"/>
      <c r="K36" s="93" t="inlineStr"/>
      <c r="L36" s="93" t="inlineStr">
        <is>
          <t>No Income</t>
        </is>
      </c>
      <c r="M36" s="94" t="inlineStr">
        <is>
          <t>Start working</t>
        </is>
      </c>
      <c r="N36" s="95" t="n">
        <v>0</v>
      </c>
      <c r="O36" s="95" t="n">
        <v>60000</v>
      </c>
      <c r="P36" s="95" t="n">
        <v>36000</v>
      </c>
      <c r="Q36" s="96" t="inlineStr"/>
      <c r="R36" s="97">
        <f>IFERROR(N36+O36+P36,0)</f>
        <v/>
      </c>
      <c r="S36" s="98" t="inlineStr"/>
      <c r="T36" s="98" t="inlineStr"/>
      <c r="U36" s="99" t="inlineStr"/>
      <c r="V36" s="99" t="inlineStr"/>
      <c r="W36" s="64" t="inlineStr"/>
      <c r="X36" s="94" t="inlineStr"/>
      <c r="Y36" s="100">
        <f>COUNTIF('Interaction Log'!A:A,A36)</f>
        <v/>
      </c>
      <c r="Z36" s="101">
        <f>IFERROR(TEXT(MAXIFS('Interaction Log'!D:D,'Interaction Log'!A:A,A36),"dd-mmm-yy"),"")</f>
        <v/>
      </c>
      <c r="AA36" s="102">
        <f>COUNTIFS('SSG Attendance Log'!A:A,A36,'SSG Attendance Log'!H:H,"Yes")</f>
        <v/>
      </c>
      <c r="AB36" s="103">
        <f>COUNTIF('Crisis Log'!A:A,A36)</f>
        <v/>
      </c>
      <c r="AC36" s="104">
        <f>IFERROR(INDEX('Crisis Log'!D:D,MATCH(1,('Crisis Log'!A:A=A36)*('Crisis Log'!H:H&lt;&gt;"Yes"),0)),"")</f>
        <v/>
      </c>
    </row>
    <row r="37" ht="36" customHeight="1">
      <c r="A37" s="86" t="inlineStr">
        <is>
          <t>B-100462</t>
        </is>
      </c>
      <c r="B37" s="65" t="inlineStr">
        <is>
          <t>Rahul Tiwari</t>
        </is>
      </c>
      <c r="C37" s="64" t="inlineStr">
        <is>
          <t>Male</t>
        </is>
      </c>
      <c r="D37" s="87" t="inlineStr">
        <is>
          <t>2018</t>
        </is>
      </c>
      <c r="E37" s="88" t="inlineStr">
        <is>
          <t>8368770343</t>
        </is>
      </c>
      <c r="F37" s="89" t="inlineStr">
        <is>
          <t>r.t7861999@gmail.com</t>
        </is>
      </c>
      <c r="G37" s="90" t="inlineStr">
        <is>
          <t>Looking for a job</t>
        </is>
      </c>
      <c r="H37" s="91" t="inlineStr"/>
      <c r="I37" s="92" t="inlineStr"/>
      <c r="J37" s="93" t="inlineStr"/>
      <c r="K37" s="93" t="inlineStr">
        <is>
          <t>Retail or Sales</t>
        </is>
      </c>
      <c r="L37" s="93" t="inlineStr">
        <is>
          <t>No Income</t>
        </is>
      </c>
      <c r="M37" s="94" t="inlineStr">
        <is>
          <t>Start working</t>
        </is>
      </c>
      <c r="N37" s="95" t="n">
        <v>0</v>
      </c>
      <c r="O37" s="95" t="n">
        <v>6000</v>
      </c>
      <c r="P37" s="95" t="n">
        <v>6000</v>
      </c>
      <c r="Q37" s="96" t="inlineStr"/>
      <c r="R37" s="97">
        <f>IFERROR(N37+O37+P37,0)</f>
        <v/>
      </c>
      <c r="S37" s="98" t="inlineStr"/>
      <c r="T37" s="98" t="inlineStr"/>
      <c r="U37" s="99" t="inlineStr"/>
      <c r="V37" s="99" t="inlineStr"/>
      <c r="W37" s="64" t="inlineStr"/>
      <c r="X37" s="94" t="inlineStr"/>
      <c r="Y37" s="100">
        <f>COUNTIF('Interaction Log'!A:A,A37)</f>
        <v/>
      </c>
      <c r="Z37" s="101">
        <f>IFERROR(TEXT(MAXIFS('Interaction Log'!D:D,'Interaction Log'!A:A,A37),"dd-mmm-yy"),"")</f>
        <v/>
      </c>
      <c r="AA37" s="102">
        <f>COUNTIFS('SSG Attendance Log'!A:A,A37,'SSG Attendance Log'!H:H,"Yes")</f>
        <v/>
      </c>
      <c r="AB37" s="103">
        <f>COUNTIF('Crisis Log'!A:A,A37)</f>
        <v/>
      </c>
      <c r="AC37" s="104">
        <f>IFERROR(INDEX('Crisis Log'!D:D,MATCH(1,('Crisis Log'!A:A=A37)*('Crisis Log'!H:H&lt;&gt;"Yes"),0)),"")</f>
        <v/>
      </c>
    </row>
    <row r="38" ht="36" customHeight="1">
      <c r="A38" s="86" t="inlineStr">
        <is>
          <t>B-100466</t>
        </is>
      </c>
      <c r="B38" s="65" t="inlineStr">
        <is>
          <t>Vishal</t>
        </is>
      </c>
      <c r="C38" s="64" t="inlineStr">
        <is>
          <t>Male</t>
        </is>
      </c>
      <c r="D38" s="87" t="inlineStr">
        <is>
          <t>2023</t>
        </is>
      </c>
      <c r="E38" s="88" t="inlineStr">
        <is>
          <t>7678254969</t>
        </is>
      </c>
      <c r="F38" s="89" t="inlineStr">
        <is>
          <t>Kohlivishal748@gmail.com</t>
        </is>
      </c>
      <c r="G38" s="109" t="inlineStr">
        <is>
          <t>Working</t>
        </is>
      </c>
      <c r="H38" s="91" t="inlineStr"/>
      <c r="I38" s="92" t="inlineStr"/>
      <c r="J38" s="93" t="inlineStr"/>
      <c r="K38" s="93" t="inlineStr">
        <is>
          <t>IT or Technology</t>
        </is>
      </c>
      <c r="L38" s="93" t="inlineStr">
        <is>
          <t>More than ₹35,000</t>
        </is>
      </c>
      <c r="M38" s="94" t="inlineStr">
        <is>
          <t>Continue working</t>
        </is>
      </c>
      <c r="N38" s="95" t="n">
        <v>0</v>
      </c>
      <c r="O38" s="95" t="n">
        <v>0</v>
      </c>
      <c r="P38" s="95" t="n">
        <v>0</v>
      </c>
      <c r="Q38" s="96" t="inlineStr"/>
      <c r="R38" s="97">
        <f>IFERROR(N38+O38+P38,0)</f>
        <v/>
      </c>
      <c r="S38" s="98" t="inlineStr"/>
      <c r="T38" s="98" t="inlineStr"/>
      <c r="U38" s="99" t="inlineStr"/>
      <c r="V38" s="99" t="inlineStr"/>
      <c r="W38" s="64" t="inlineStr"/>
      <c r="X38" s="94" t="inlineStr"/>
      <c r="Y38" s="100">
        <f>COUNTIF('Interaction Log'!A:A,A38)</f>
        <v/>
      </c>
      <c r="Z38" s="101">
        <f>IFERROR(TEXT(MAXIFS('Interaction Log'!D:D,'Interaction Log'!A:A,A38),"dd-mmm-yy"),"")</f>
        <v/>
      </c>
      <c r="AA38" s="102">
        <f>COUNTIFS('SSG Attendance Log'!A:A,A38,'SSG Attendance Log'!H:H,"Yes")</f>
        <v/>
      </c>
      <c r="AB38" s="103">
        <f>COUNTIF('Crisis Log'!A:A,A38)</f>
        <v/>
      </c>
      <c r="AC38" s="104">
        <f>IFERROR(INDEX('Crisis Log'!D:D,MATCH(1,('Crisis Log'!A:A=A38)*('Crisis Log'!H:H&lt;&gt;"Yes"),0)),"")</f>
        <v/>
      </c>
    </row>
    <row r="39" ht="36" customHeight="1">
      <c r="A39" s="86" t="inlineStr">
        <is>
          <t>B-100464</t>
        </is>
      </c>
      <c r="B39" s="65" t="inlineStr">
        <is>
          <t>Jitender</t>
        </is>
      </c>
      <c r="C39" s="64" t="inlineStr">
        <is>
          <t>Male</t>
        </is>
      </c>
      <c r="D39" s="87" t="inlineStr">
        <is>
          <t>2018</t>
        </is>
      </c>
      <c r="E39" s="88" t="inlineStr">
        <is>
          <t>9650725180</t>
        </is>
      </c>
      <c r="F39" s="89" t="inlineStr">
        <is>
          <t>jitenderkumarsingh506070@gmail.com</t>
        </is>
      </c>
      <c r="G39" s="106" t="inlineStr">
        <is>
          <t>Studying and working</t>
        </is>
      </c>
      <c r="H39" s="91" t="inlineStr">
        <is>
          <t>2nd year of B.com</t>
        </is>
      </c>
      <c r="I39" s="92" t="inlineStr">
        <is>
          <t>2nd year</t>
        </is>
      </c>
      <c r="J39" s="93" t="inlineStr"/>
      <c r="K39" s="93" t="inlineStr">
        <is>
          <t>Manufacturing or Factory work</t>
        </is>
      </c>
      <c r="L39" s="93" t="inlineStr">
        <is>
          <t>₹10,000 – ₹20,000</t>
        </is>
      </c>
      <c r="M39" s="94" t="inlineStr">
        <is>
          <t>Continue working</t>
        </is>
      </c>
      <c r="N39" s="95" t="n">
        <v>5000</v>
      </c>
      <c r="O39" s="95" t="n">
        <v>0</v>
      </c>
      <c r="P39" s="95" t="n">
        <v>0</v>
      </c>
      <c r="Q39" s="96" t="inlineStr"/>
      <c r="R39" s="97">
        <f>IFERROR(N39+O39+P39,0)</f>
        <v/>
      </c>
      <c r="S39" s="98" t="inlineStr"/>
      <c r="T39" s="98" t="inlineStr"/>
      <c r="U39" s="99" t="inlineStr"/>
      <c r="V39" s="99" t="inlineStr"/>
      <c r="W39" s="64" t="inlineStr"/>
      <c r="X39" s="94" t="inlineStr"/>
      <c r="Y39" s="100">
        <f>COUNTIF('Interaction Log'!A:A,A39)</f>
        <v/>
      </c>
      <c r="Z39" s="101">
        <f>IFERROR(TEXT(MAXIFS('Interaction Log'!D:D,'Interaction Log'!A:A,A39),"dd-mmm-yy"),"")</f>
        <v/>
      </c>
      <c r="AA39" s="102">
        <f>COUNTIFS('SSG Attendance Log'!A:A,A39,'SSG Attendance Log'!H:H,"Yes")</f>
        <v/>
      </c>
      <c r="AB39" s="103">
        <f>COUNTIF('Crisis Log'!A:A,A39)</f>
        <v/>
      </c>
      <c r="AC39" s="104">
        <f>IFERROR(INDEX('Crisis Log'!D:D,MATCH(1,('Crisis Log'!A:A=A39)*('Crisis Log'!H:H&lt;&gt;"Yes"),0)),"")</f>
        <v/>
      </c>
    </row>
    <row r="40" ht="36" customHeight="1">
      <c r="A40" s="86" t="inlineStr">
        <is>
          <t>B-100467</t>
        </is>
      </c>
      <c r="B40" s="65" t="inlineStr">
        <is>
          <t>SHRAWAN KUMAR PASWAN</t>
        </is>
      </c>
      <c r="C40" s="64" t="inlineStr">
        <is>
          <t>Male</t>
        </is>
      </c>
      <c r="D40" s="87" t="inlineStr">
        <is>
          <t>2022</t>
        </is>
      </c>
      <c r="E40" s="88" t="inlineStr">
        <is>
          <t>7065372671</t>
        </is>
      </c>
      <c r="F40" s="89" t="inlineStr">
        <is>
          <t>sharwanyou@gmail.com</t>
        </is>
      </c>
      <c r="G40" s="109" t="inlineStr">
        <is>
          <t>Working</t>
        </is>
      </c>
      <c r="H40" s="91" t="inlineStr"/>
      <c r="I40" s="92" t="inlineStr"/>
      <c r="J40" s="93" t="inlineStr"/>
      <c r="K40" s="93" t="inlineStr">
        <is>
          <t>NGO or Social sector</t>
        </is>
      </c>
      <c r="L40" s="93" t="inlineStr">
        <is>
          <t>More than ₹35,000</t>
        </is>
      </c>
      <c r="M40" s="94" t="inlineStr">
        <is>
          <t>Continue working</t>
        </is>
      </c>
      <c r="N40" s="95" t="n">
        <v>0</v>
      </c>
      <c r="O40" s="95" t="n">
        <v>0</v>
      </c>
      <c r="P40" s="95" t="n">
        <v>0</v>
      </c>
      <c r="Q40" s="96" t="inlineStr"/>
      <c r="R40" s="97">
        <f>IFERROR(N40+O40+P40,0)</f>
        <v/>
      </c>
      <c r="S40" s="98" t="inlineStr"/>
      <c r="T40" s="98" t="inlineStr"/>
      <c r="U40" s="99" t="inlineStr"/>
      <c r="V40" s="99" t="inlineStr"/>
      <c r="W40" s="64" t="inlineStr"/>
      <c r="X40" s="94" t="inlineStr"/>
      <c r="Y40" s="100">
        <f>COUNTIF('Interaction Log'!A:A,A40)</f>
        <v/>
      </c>
      <c r="Z40" s="101">
        <f>IFERROR(TEXT(MAXIFS('Interaction Log'!D:D,'Interaction Log'!A:A,A40),"dd-mmm-yy"),"")</f>
        <v/>
      </c>
      <c r="AA40" s="102">
        <f>COUNTIFS('SSG Attendance Log'!A:A,A40,'SSG Attendance Log'!H:H,"Yes")</f>
        <v/>
      </c>
      <c r="AB40" s="103">
        <f>COUNTIF('Crisis Log'!A:A,A40)</f>
        <v/>
      </c>
      <c r="AC40" s="104">
        <f>IFERROR(INDEX('Crisis Log'!D:D,MATCH(1,('Crisis Log'!A:A=A40)*('Crisis Log'!H:H&lt;&gt;"Yes"),0)),"")</f>
        <v/>
      </c>
    </row>
    <row r="41" ht="36" customHeight="1">
      <c r="A41" s="86" t="inlineStr">
        <is>
          <t>B-100461</t>
        </is>
      </c>
      <c r="B41" s="65" t="inlineStr">
        <is>
          <t>Pawan</t>
        </is>
      </c>
      <c r="C41" s="64" t="inlineStr">
        <is>
          <t>Male</t>
        </is>
      </c>
      <c r="D41" s="87" t="inlineStr">
        <is>
          <t>2013</t>
        </is>
      </c>
      <c r="E41" s="88" t="inlineStr">
        <is>
          <t>9069967832</t>
        </is>
      </c>
      <c r="F41" s="89" t="inlineStr">
        <is>
          <t>pn506070@gmail.com</t>
        </is>
      </c>
      <c r="G41" s="106" t="inlineStr">
        <is>
          <t>Studying and working</t>
        </is>
      </c>
      <c r="H41" s="91" t="inlineStr">
        <is>
          <t>Masters in tour and travel - 1st year</t>
        </is>
      </c>
      <c r="I41" s="92" t="inlineStr">
        <is>
          <t>1st year</t>
        </is>
      </c>
      <c r="J41" s="93" t="inlineStr"/>
      <c r="K41" s="93" t="inlineStr">
        <is>
          <t>Hospitality (hotel, restaurant, catering)</t>
        </is>
      </c>
      <c r="L41" s="93" t="inlineStr">
        <is>
          <t>₹10,000 – ₹20,000</t>
        </is>
      </c>
      <c r="M41" s="94" t="inlineStr">
        <is>
          <t>Continue working</t>
        </is>
      </c>
      <c r="N41" s="95" t="n">
        <v>0</v>
      </c>
      <c r="O41" s="95" t="n">
        <v>26550</v>
      </c>
      <c r="P41" s="95" t="n">
        <v>0</v>
      </c>
      <c r="Q41" s="96" t="inlineStr"/>
      <c r="R41" s="97">
        <f>IFERROR(N41+O41+P41,0)</f>
        <v/>
      </c>
      <c r="S41" s="98" t="inlineStr"/>
      <c r="T41" s="98" t="inlineStr"/>
      <c r="U41" s="99" t="inlineStr"/>
      <c r="V41" s="99" t="inlineStr"/>
      <c r="W41" s="64" t="inlineStr"/>
      <c r="X41" s="94" t="inlineStr"/>
      <c r="Y41" s="100">
        <f>COUNTIF('Interaction Log'!A:A,A41)</f>
        <v/>
      </c>
      <c r="Z41" s="101">
        <f>IFERROR(TEXT(MAXIFS('Interaction Log'!D:D,'Interaction Log'!A:A,A41),"dd-mmm-yy"),"")</f>
        <v/>
      </c>
      <c r="AA41" s="102">
        <f>COUNTIFS('SSG Attendance Log'!A:A,A41,'SSG Attendance Log'!H:H,"Yes")</f>
        <v/>
      </c>
      <c r="AB41" s="103">
        <f>COUNTIF('Crisis Log'!A:A,A41)</f>
        <v/>
      </c>
      <c r="AC41" s="104">
        <f>IFERROR(INDEX('Crisis Log'!D:D,MATCH(1,('Crisis Log'!A:A=A41)*('Crisis Log'!H:H&lt;&gt;"Yes"),0)),"")</f>
        <v/>
      </c>
    </row>
    <row r="42" ht="36" customHeight="1">
      <c r="A42" s="86" t="inlineStr">
        <is>
          <t>B-100474</t>
        </is>
      </c>
      <c r="B42" s="65" t="inlineStr">
        <is>
          <t>Mohammad Guddu</t>
        </is>
      </c>
      <c r="C42" s="64" t="inlineStr">
        <is>
          <t>Male</t>
        </is>
      </c>
      <c r="D42" s="87" t="inlineStr">
        <is>
          <t>2014</t>
        </is>
      </c>
      <c r="E42" s="88" t="inlineStr">
        <is>
          <t>9582187706</t>
        </is>
      </c>
      <c r="F42" s="89" t="inlineStr">
        <is>
          <t>mohammadguddu07@gmail.com</t>
        </is>
      </c>
      <c r="G42" s="109" t="inlineStr">
        <is>
          <t>Working</t>
        </is>
      </c>
      <c r="H42" s="91" t="inlineStr"/>
      <c r="I42" s="92" t="inlineStr"/>
      <c r="J42" s="93" t="inlineStr"/>
      <c r="K42" s="93" t="inlineStr">
        <is>
          <t>Retail or Sales</t>
        </is>
      </c>
      <c r="L42" s="93" t="inlineStr">
        <is>
          <t>₹20,000 – ₹35,000</t>
        </is>
      </c>
      <c r="M42" s="94" t="inlineStr">
        <is>
          <t>Continue working</t>
        </is>
      </c>
      <c r="N42" s="95" t="n">
        <v>0</v>
      </c>
      <c r="O42" s="95" t="n">
        <v>0</v>
      </c>
      <c r="P42" s="95" t="n">
        <v>0</v>
      </c>
      <c r="Q42" s="96" t="inlineStr"/>
      <c r="R42" s="97">
        <f>IFERROR(N42+O42+P42,0)</f>
        <v/>
      </c>
      <c r="S42" s="98" t="inlineStr"/>
      <c r="T42" s="98" t="inlineStr"/>
      <c r="U42" s="99" t="inlineStr"/>
      <c r="V42" s="99" t="inlineStr"/>
      <c r="W42" s="64" t="inlineStr"/>
      <c r="X42" s="94" t="inlineStr"/>
      <c r="Y42" s="100">
        <f>COUNTIF('Interaction Log'!A:A,A42)</f>
        <v/>
      </c>
      <c r="Z42" s="101">
        <f>IFERROR(TEXT(MAXIFS('Interaction Log'!D:D,'Interaction Log'!A:A,A42),"dd-mmm-yy"),"")</f>
        <v/>
      </c>
      <c r="AA42" s="102">
        <f>COUNTIFS('SSG Attendance Log'!A:A,A42,'SSG Attendance Log'!H:H,"Yes")</f>
        <v/>
      </c>
      <c r="AB42" s="103">
        <f>COUNTIF('Crisis Log'!A:A,A42)</f>
        <v/>
      </c>
      <c r="AC42" s="104">
        <f>IFERROR(INDEX('Crisis Log'!D:D,MATCH(1,('Crisis Log'!A:A=A42)*('Crisis Log'!H:H&lt;&gt;"Yes"),0)),"")</f>
        <v/>
      </c>
    </row>
    <row r="43" ht="36" customHeight="1">
      <c r="A43" s="86" t="inlineStr">
        <is>
          <t>B-100454</t>
        </is>
      </c>
      <c r="B43" s="65" t="inlineStr">
        <is>
          <t>Mohammad Waris Javed</t>
        </is>
      </c>
      <c r="C43" s="64" t="inlineStr">
        <is>
          <t>Male</t>
        </is>
      </c>
      <c r="D43" s="87" t="inlineStr">
        <is>
          <t>2012</t>
        </is>
      </c>
      <c r="E43" s="88" t="inlineStr">
        <is>
          <t>6392006263</t>
        </is>
      </c>
      <c r="F43" s="89" t="inlineStr">
        <is>
          <t>mohammadwarisjaved@gmail.com</t>
        </is>
      </c>
      <c r="G43" s="90" t="inlineStr">
        <is>
          <t>Looking for a job</t>
        </is>
      </c>
      <c r="H43" s="91" t="inlineStr"/>
      <c r="I43" s="92" t="inlineStr"/>
      <c r="J43" s="93" t="inlineStr"/>
      <c r="K43" s="93" t="inlineStr">
        <is>
          <t>Hospitality (hotel, restaurant, catering)</t>
        </is>
      </c>
      <c r="L43" s="93" t="inlineStr">
        <is>
          <t>Less than ₹10,000</t>
        </is>
      </c>
      <c r="M43" s="94" t="inlineStr">
        <is>
          <t>Complete course and transition to work</t>
        </is>
      </c>
      <c r="N43" s="95" t="n">
        <v>0</v>
      </c>
      <c r="O43" s="95" t="n">
        <v>12000</v>
      </c>
      <c r="P43" s="95" t="n">
        <v>0</v>
      </c>
      <c r="Q43" s="96" t="inlineStr"/>
      <c r="R43" s="97">
        <f>IFERROR(N43+O43+P43,0)</f>
        <v/>
      </c>
      <c r="S43" s="98" t="inlineStr"/>
      <c r="T43" s="98" t="inlineStr"/>
      <c r="U43" s="99" t="inlineStr"/>
      <c r="V43" s="99" t="inlineStr"/>
      <c r="W43" s="64" t="inlineStr"/>
      <c r="X43" s="94" t="inlineStr"/>
      <c r="Y43" s="100">
        <f>COUNTIF('Interaction Log'!A:A,A43)</f>
        <v/>
      </c>
      <c r="Z43" s="101">
        <f>IFERROR(TEXT(MAXIFS('Interaction Log'!D:D,'Interaction Log'!A:A,A43),"dd-mmm-yy"),"")</f>
        <v/>
      </c>
      <c r="AA43" s="102">
        <f>COUNTIFS('SSG Attendance Log'!A:A,A43,'SSG Attendance Log'!H:H,"Yes")</f>
        <v/>
      </c>
      <c r="AB43" s="103">
        <f>COUNTIF('Crisis Log'!A:A,A43)</f>
        <v/>
      </c>
      <c r="AC43" s="104">
        <f>IFERROR(INDEX('Crisis Log'!D:D,MATCH(1,('Crisis Log'!A:A=A43)*('Crisis Log'!H:H&lt;&gt;"Yes"),0)),"")</f>
        <v/>
      </c>
    </row>
    <row r="44" ht="36" customHeight="1">
      <c r="A44" s="86" t="inlineStr">
        <is>
          <t>B-100028</t>
        </is>
      </c>
      <c r="B44" s="65" t="inlineStr">
        <is>
          <t>Sonu Kumar</t>
        </is>
      </c>
      <c r="C44" s="64" t="inlineStr">
        <is>
          <t>Male</t>
        </is>
      </c>
      <c r="D44" s="87" t="inlineStr">
        <is>
          <t>2024</t>
        </is>
      </c>
      <c r="E44" s="88" t="inlineStr">
        <is>
          <t>9354317445</t>
        </is>
      </c>
      <c r="F44" s="89" t="inlineStr">
        <is>
          <t>Sonu77dhoni@gmail.com</t>
        </is>
      </c>
      <c r="G44" s="107" t="inlineStr">
        <is>
          <t>Studying</t>
        </is>
      </c>
      <c r="H44" s="91" t="inlineStr">
        <is>
          <t>BA</t>
        </is>
      </c>
      <c r="I44" s="92" t="inlineStr"/>
      <c r="J44" s="93" t="inlineStr"/>
      <c r="K44" s="93" t="inlineStr"/>
      <c r="L44" s="93" t="inlineStr"/>
      <c r="M44" s="94" t="inlineStr">
        <is>
          <t>Continue studying</t>
        </is>
      </c>
      <c r="N44" s="95" t="n">
        <v>60000</v>
      </c>
      <c r="O44" s="95" t="n">
        <v>54000</v>
      </c>
      <c r="P44" s="95" t="n">
        <v>18000</v>
      </c>
      <c r="Q44" s="96" t="inlineStr"/>
      <c r="R44" s="97">
        <f>IFERROR(N44+O44+P44,0)</f>
        <v/>
      </c>
      <c r="S44" s="98" t="inlineStr"/>
      <c r="T44" s="98" t="inlineStr"/>
      <c r="U44" s="99" t="inlineStr"/>
      <c r="V44" s="99" t="inlineStr"/>
      <c r="W44" s="64" t="inlineStr"/>
      <c r="X44" s="94" t="inlineStr"/>
      <c r="Y44" s="100">
        <f>COUNTIF('Interaction Log'!A:A,A44)</f>
        <v/>
      </c>
      <c r="Z44" s="101">
        <f>IFERROR(TEXT(MAXIFS('Interaction Log'!D:D,'Interaction Log'!A:A,A44),"dd-mmm-yy"),"")</f>
        <v/>
      </c>
      <c r="AA44" s="102">
        <f>COUNTIFS('SSG Attendance Log'!A:A,A44,'SSG Attendance Log'!H:H,"Yes")</f>
        <v/>
      </c>
      <c r="AB44" s="103">
        <f>COUNTIF('Crisis Log'!A:A,A44)</f>
        <v/>
      </c>
      <c r="AC44" s="104">
        <f>IFERROR(INDEX('Crisis Log'!D:D,MATCH(1,('Crisis Log'!A:A=A44)*('Crisis Log'!H:H&lt;&gt;"Yes"),0)),"")</f>
        <v/>
      </c>
    </row>
    <row r="45" ht="36" customHeight="1">
      <c r="A45" s="86" t="inlineStr">
        <is>
          <t>B-100564</t>
        </is>
      </c>
      <c r="B45" s="65" t="inlineStr">
        <is>
          <t>Amit kumar gupta</t>
        </is>
      </c>
      <c r="C45" s="64" t="inlineStr">
        <is>
          <t>Male</t>
        </is>
      </c>
      <c r="D45" s="87" t="inlineStr">
        <is>
          <t>2024</t>
        </is>
      </c>
      <c r="E45" s="88" t="inlineStr">
        <is>
          <t>7838256748</t>
        </is>
      </c>
      <c r="F45" s="89" t="inlineStr">
        <is>
          <t>amitguptath20@gmail.com</t>
        </is>
      </c>
      <c r="G45" s="107" t="inlineStr">
        <is>
          <t>Studying</t>
        </is>
      </c>
      <c r="H45" s="91" t="inlineStr"/>
      <c r="I45" s="92" t="inlineStr"/>
      <c r="J45" s="93" t="inlineStr"/>
      <c r="K45" s="93" t="inlineStr"/>
      <c r="L45" s="93" t="inlineStr"/>
      <c r="M45" s="94" t="inlineStr">
        <is>
          <t>Continue studying</t>
        </is>
      </c>
      <c r="N45" s="95" t="n">
        <v>60000</v>
      </c>
      <c r="O45" s="95" t="n">
        <v>54000</v>
      </c>
      <c r="P45" s="95" t="n">
        <v>18000</v>
      </c>
      <c r="Q45" s="96" t="inlineStr"/>
      <c r="R45" s="97">
        <f>IFERROR(N45+O45+P45,0)</f>
        <v/>
      </c>
      <c r="S45" s="98" t="inlineStr"/>
      <c r="T45" s="98" t="inlineStr"/>
      <c r="U45" s="99" t="inlineStr"/>
      <c r="V45" s="99" t="inlineStr"/>
      <c r="W45" s="64" t="inlineStr"/>
      <c r="X45" s="94" t="inlineStr"/>
      <c r="Y45" s="100">
        <f>COUNTIF('Interaction Log'!A:A,A45)</f>
        <v/>
      </c>
      <c r="Z45" s="101">
        <f>IFERROR(TEXT(MAXIFS('Interaction Log'!D:D,'Interaction Log'!A:A,A45),"dd-mmm-yy"),"")</f>
        <v/>
      </c>
      <c r="AA45" s="102">
        <f>COUNTIFS('SSG Attendance Log'!A:A,A45,'SSG Attendance Log'!H:H,"Yes")</f>
        <v/>
      </c>
      <c r="AB45" s="103">
        <f>COUNTIF('Crisis Log'!A:A,A45)</f>
        <v/>
      </c>
      <c r="AC45" s="104">
        <f>IFERROR(INDEX('Crisis Log'!D:D,MATCH(1,('Crisis Log'!A:A=A45)*('Crisis Log'!H:H&lt;&gt;"Yes"),0)),"")</f>
        <v/>
      </c>
    </row>
    <row r="46" ht="36" customHeight="1">
      <c r="A46" s="86" t="inlineStr">
        <is>
          <t>B-100503</t>
        </is>
      </c>
      <c r="B46" s="65" t="inlineStr">
        <is>
          <t>Sheru</t>
        </is>
      </c>
      <c r="C46" s="64" t="inlineStr">
        <is>
          <t>Male</t>
        </is>
      </c>
      <c r="D46" s="87" t="inlineStr">
        <is>
          <t>2021</t>
        </is>
      </c>
      <c r="E46" s="88" t="inlineStr">
        <is>
          <t>7042229434</t>
        </is>
      </c>
      <c r="F46" s="89" t="inlineStr">
        <is>
          <t>sherurcb@gmail.com</t>
        </is>
      </c>
      <c r="G46" s="107" t="inlineStr">
        <is>
          <t>Studying</t>
        </is>
      </c>
      <c r="H46" s="91" t="inlineStr">
        <is>
          <t>B.A.program 1st semester</t>
        </is>
      </c>
      <c r="I46" s="92" t="inlineStr"/>
      <c r="J46" s="93" t="inlineStr"/>
      <c r="K46" s="93" t="inlineStr"/>
      <c r="L46" s="93" t="inlineStr">
        <is>
          <t>No Income</t>
        </is>
      </c>
      <c r="M46" s="94" t="inlineStr">
        <is>
          <t>Continue studying</t>
        </is>
      </c>
      <c r="N46" s="95" t="n">
        <v>20000</v>
      </c>
      <c r="O46" s="95" t="n">
        <v>72000</v>
      </c>
      <c r="P46" s="95" t="n">
        <v>24000</v>
      </c>
      <c r="Q46" s="96" t="inlineStr"/>
      <c r="R46" s="97">
        <f>IFERROR(N46+O46+P46,0)</f>
        <v/>
      </c>
      <c r="S46" s="98" t="inlineStr"/>
      <c r="T46" s="98" t="inlineStr"/>
      <c r="U46" s="99" t="inlineStr"/>
      <c r="V46" s="99" t="inlineStr"/>
      <c r="W46" s="64" t="inlineStr"/>
      <c r="X46" s="94" t="inlineStr"/>
      <c r="Y46" s="100">
        <f>COUNTIF('Interaction Log'!A:A,A46)</f>
        <v/>
      </c>
      <c r="Z46" s="101">
        <f>IFERROR(TEXT(MAXIFS('Interaction Log'!D:D,'Interaction Log'!A:A,A46),"dd-mmm-yy"),"")</f>
        <v/>
      </c>
      <c r="AA46" s="102">
        <f>COUNTIFS('SSG Attendance Log'!A:A,A46,'SSG Attendance Log'!H:H,"Yes")</f>
        <v/>
      </c>
      <c r="AB46" s="103">
        <f>COUNTIF('Crisis Log'!A:A,A46)</f>
        <v/>
      </c>
      <c r="AC46" s="104">
        <f>IFERROR(INDEX('Crisis Log'!D:D,MATCH(1,('Crisis Log'!A:A=A46)*('Crisis Log'!H:H&lt;&gt;"Yes"),0)),"")</f>
        <v/>
      </c>
    </row>
    <row r="47" ht="36" customHeight="1">
      <c r="A47" s="86" t="inlineStr">
        <is>
          <t>B-100023</t>
        </is>
      </c>
      <c r="B47" s="65" t="inlineStr">
        <is>
          <t>Ravi Kumar</t>
        </is>
      </c>
      <c r="C47" s="64" t="inlineStr">
        <is>
          <t>Male</t>
        </is>
      </c>
      <c r="D47" s="87" t="inlineStr">
        <is>
          <t>2022</t>
        </is>
      </c>
      <c r="E47" s="88" t="inlineStr">
        <is>
          <t>7428642243</t>
        </is>
      </c>
      <c r="F47" s="89" t="inlineStr">
        <is>
          <t>ravipci666@gmail.com</t>
        </is>
      </c>
      <c r="G47" s="107" t="inlineStr">
        <is>
          <t>Studying</t>
        </is>
      </c>
      <c r="H47" s="91" t="inlineStr">
        <is>
          <t>Ba political science hons third years</t>
        </is>
      </c>
      <c r="I47" s="92" t="inlineStr"/>
      <c r="J47" s="93" t="inlineStr"/>
      <c r="K47" s="93" t="inlineStr">
        <is>
          <t>Other</t>
        </is>
      </c>
      <c r="L47" s="93" t="inlineStr">
        <is>
          <t>No Income</t>
        </is>
      </c>
      <c r="M47" s="94" t="inlineStr">
        <is>
          <t>Continue studying</t>
        </is>
      </c>
      <c r="N47" s="95" t="n">
        <v>7000</v>
      </c>
      <c r="O47" s="95" t="n">
        <v>63000</v>
      </c>
      <c r="P47" s="95" t="n">
        <v>63000</v>
      </c>
      <c r="Q47" s="96" t="inlineStr"/>
      <c r="R47" s="97">
        <f>IFERROR(N47+O47+P47,0)</f>
        <v/>
      </c>
      <c r="S47" s="98" t="inlineStr"/>
      <c r="T47" s="98" t="inlineStr"/>
      <c r="U47" s="99" t="inlineStr"/>
      <c r="V47" s="99" t="inlineStr"/>
      <c r="W47" s="64" t="inlineStr"/>
      <c r="X47" s="94" t="inlineStr"/>
      <c r="Y47" s="100">
        <f>COUNTIF('Interaction Log'!A:A,A47)</f>
        <v/>
      </c>
      <c r="Z47" s="101">
        <f>IFERROR(TEXT(MAXIFS('Interaction Log'!D:D,'Interaction Log'!A:A,A47),"dd-mmm-yy"),"")</f>
        <v/>
      </c>
      <c r="AA47" s="102">
        <f>COUNTIFS('SSG Attendance Log'!A:A,A47,'SSG Attendance Log'!H:H,"Yes")</f>
        <v/>
      </c>
      <c r="AB47" s="103">
        <f>COUNTIF('Crisis Log'!A:A,A47)</f>
        <v/>
      </c>
      <c r="AC47" s="104">
        <f>IFERROR(INDEX('Crisis Log'!D:D,MATCH(1,('Crisis Log'!A:A=A47)*('Crisis Log'!H:H&lt;&gt;"Yes"),0)),"")</f>
        <v/>
      </c>
    </row>
    <row r="48" ht="36" customHeight="1">
      <c r="A48" s="86" t="inlineStr">
        <is>
          <t>B-100445</t>
        </is>
      </c>
      <c r="B48" s="65" t="inlineStr">
        <is>
          <t>Reshma</t>
        </is>
      </c>
      <c r="C48" s="105" t="inlineStr">
        <is>
          <t>Female</t>
        </is>
      </c>
      <c r="D48" s="87" t="inlineStr">
        <is>
          <t>2019</t>
        </is>
      </c>
      <c r="E48" s="88" t="inlineStr">
        <is>
          <t>8447912349</t>
        </is>
      </c>
      <c r="F48" s="89" t="inlineStr">
        <is>
          <t>Reshmakhans3110@gmail .com</t>
        </is>
      </c>
      <c r="G48" s="90" t="inlineStr">
        <is>
          <t>Looking for a job</t>
        </is>
      </c>
      <c r="H48" s="91" t="inlineStr"/>
      <c r="I48" s="92" t="inlineStr"/>
      <c r="J48" s="93" t="inlineStr"/>
      <c r="K48" s="93" t="inlineStr"/>
      <c r="L48" s="93" t="inlineStr">
        <is>
          <t>No Income</t>
        </is>
      </c>
      <c r="M48" s="94" t="inlineStr">
        <is>
          <t>Start working</t>
        </is>
      </c>
      <c r="N48" s="95" t="n">
        <v>0</v>
      </c>
      <c r="O48" s="95" t="n">
        <v>0</v>
      </c>
      <c r="P48" s="95" t="n">
        <v>0</v>
      </c>
      <c r="Q48" s="96" t="inlineStr"/>
      <c r="R48" s="97">
        <f>IFERROR(N48+O48+P48,0)</f>
        <v/>
      </c>
      <c r="S48" s="98" t="inlineStr"/>
      <c r="T48" s="98" t="inlineStr"/>
      <c r="U48" s="99" t="inlineStr"/>
      <c r="V48" s="99" t="inlineStr"/>
      <c r="W48" s="64" t="inlineStr"/>
      <c r="X48" s="94" t="inlineStr"/>
      <c r="Y48" s="100">
        <f>COUNTIF('Interaction Log'!A:A,A48)</f>
        <v/>
      </c>
      <c r="Z48" s="101">
        <f>IFERROR(TEXT(MAXIFS('Interaction Log'!D:D,'Interaction Log'!A:A,A48),"dd-mmm-yy"),"")</f>
        <v/>
      </c>
      <c r="AA48" s="102">
        <f>COUNTIFS('SSG Attendance Log'!A:A,A48,'SSG Attendance Log'!H:H,"Yes")</f>
        <v/>
      </c>
      <c r="AB48" s="103">
        <f>COUNTIF('Crisis Log'!A:A,A48)</f>
        <v/>
      </c>
      <c r="AC48" s="104">
        <f>IFERROR(INDEX('Crisis Log'!D:D,MATCH(1,('Crisis Log'!A:A=A48)*('Crisis Log'!H:H&lt;&gt;"Yes"),0)),"")</f>
        <v/>
      </c>
    </row>
    <row r="49" ht="36" customHeight="1">
      <c r="A49" s="86" t="inlineStr">
        <is>
          <t>B-100566</t>
        </is>
      </c>
      <c r="B49" s="65" t="inlineStr">
        <is>
          <t>Salman</t>
        </is>
      </c>
      <c r="C49" s="64" t="inlineStr">
        <is>
          <t>Male</t>
        </is>
      </c>
      <c r="D49" s="87" t="inlineStr">
        <is>
          <t>2024</t>
        </is>
      </c>
      <c r="E49" s="88" t="inlineStr">
        <is>
          <t>8287619390</t>
        </is>
      </c>
      <c r="F49" s="89" t="inlineStr">
        <is>
          <t>salmanhussain8810@gmail.com</t>
        </is>
      </c>
      <c r="G49" s="107" t="inlineStr">
        <is>
          <t>Studying</t>
        </is>
      </c>
      <c r="H49" s="91" t="inlineStr">
        <is>
          <t>B.A. Year 2</t>
        </is>
      </c>
      <c r="I49" s="92" t="inlineStr"/>
      <c r="J49" s="93" t="inlineStr"/>
      <c r="K49" s="93" t="inlineStr"/>
      <c r="L49" s="93" t="inlineStr">
        <is>
          <t>No Income</t>
        </is>
      </c>
      <c r="M49" s="94" t="inlineStr">
        <is>
          <t>Continue studying</t>
        </is>
      </c>
      <c r="N49" s="95" t="n">
        <v>10000</v>
      </c>
      <c r="O49" s="95" t="n">
        <v>54000</v>
      </c>
      <c r="P49" s="95" t="n">
        <v>36000</v>
      </c>
      <c r="Q49" s="96" t="inlineStr"/>
      <c r="R49" s="97">
        <f>IFERROR(N49+O49+P49,0)</f>
        <v/>
      </c>
      <c r="S49" s="98" t="inlineStr"/>
      <c r="T49" s="98" t="inlineStr"/>
      <c r="U49" s="99" t="inlineStr"/>
      <c r="V49" s="99" t="inlineStr"/>
      <c r="W49" s="64" t="inlineStr"/>
      <c r="X49" s="94" t="inlineStr"/>
      <c r="Y49" s="100">
        <f>COUNTIF('Interaction Log'!A:A,A49)</f>
        <v/>
      </c>
      <c r="Z49" s="101">
        <f>IFERROR(TEXT(MAXIFS('Interaction Log'!D:D,'Interaction Log'!A:A,A49),"dd-mmm-yy"),"")</f>
        <v/>
      </c>
      <c r="AA49" s="102">
        <f>COUNTIFS('SSG Attendance Log'!A:A,A49,'SSG Attendance Log'!H:H,"Yes")</f>
        <v/>
      </c>
      <c r="AB49" s="103">
        <f>COUNTIF('Crisis Log'!A:A,A49)</f>
        <v/>
      </c>
      <c r="AC49" s="104">
        <f>IFERROR(INDEX('Crisis Log'!D:D,MATCH(1,('Crisis Log'!A:A=A49)*('Crisis Log'!H:H&lt;&gt;"Yes"),0)),"")</f>
        <v/>
      </c>
    </row>
    <row r="50" ht="36" customHeight="1">
      <c r="A50" s="86" t="inlineStr">
        <is>
          <t>B-100563</t>
        </is>
      </c>
      <c r="B50" s="65" t="inlineStr">
        <is>
          <t>Aakash</t>
        </is>
      </c>
      <c r="C50" s="64" t="inlineStr">
        <is>
          <t>Male</t>
        </is>
      </c>
      <c r="D50" s="87" t="inlineStr">
        <is>
          <t>2023</t>
        </is>
      </c>
      <c r="E50" s="88" t="inlineStr">
        <is>
          <t>8799790785</t>
        </is>
      </c>
      <c r="F50" s="89" t="inlineStr">
        <is>
          <t>aakashrolex891@gmail.com</t>
        </is>
      </c>
      <c r="G50" s="107" t="inlineStr">
        <is>
          <t>Studying</t>
        </is>
      </c>
      <c r="H50" s="91" t="inlineStr"/>
      <c r="I50" s="92" t="inlineStr"/>
      <c r="J50" s="93" t="inlineStr"/>
      <c r="K50" s="93" t="inlineStr"/>
      <c r="L50" s="93" t="inlineStr"/>
      <c r="M50" s="94" t="inlineStr">
        <is>
          <t>Continue studying</t>
        </is>
      </c>
      <c r="N50" s="95" t="n">
        <v>60000</v>
      </c>
      <c r="O50" s="95" t="n">
        <v>54000</v>
      </c>
      <c r="P50" s="95" t="n">
        <v>18000</v>
      </c>
      <c r="Q50" s="96" t="inlineStr"/>
      <c r="R50" s="97">
        <f>IFERROR(N50+O50+P50,0)</f>
        <v/>
      </c>
      <c r="S50" s="98" t="inlineStr"/>
      <c r="T50" s="98" t="inlineStr"/>
      <c r="U50" s="99" t="inlineStr"/>
      <c r="V50" s="99" t="inlineStr"/>
      <c r="W50" s="64" t="inlineStr"/>
      <c r="X50" s="94" t="inlineStr"/>
      <c r="Y50" s="100">
        <f>COUNTIF('Interaction Log'!A:A,A50)</f>
        <v/>
      </c>
      <c r="Z50" s="101">
        <f>IFERROR(TEXT(MAXIFS('Interaction Log'!D:D,'Interaction Log'!A:A,A50),"dd-mmm-yy"),"")</f>
        <v/>
      </c>
      <c r="AA50" s="102">
        <f>COUNTIFS('SSG Attendance Log'!A:A,A50,'SSG Attendance Log'!H:H,"Yes")</f>
        <v/>
      </c>
      <c r="AB50" s="103">
        <f>COUNTIF('Crisis Log'!A:A,A50)</f>
        <v/>
      </c>
      <c r="AC50" s="104">
        <f>IFERROR(INDEX('Crisis Log'!D:D,MATCH(1,('Crisis Log'!A:A=A50)*('Crisis Log'!H:H&lt;&gt;"Yes"),0)),"")</f>
        <v/>
      </c>
    </row>
    <row r="51" ht="36" customHeight="1">
      <c r="A51" s="86" t="inlineStr">
        <is>
          <t>B-100600</t>
        </is>
      </c>
      <c r="B51" s="65" t="inlineStr">
        <is>
          <t>Suraj</t>
        </is>
      </c>
      <c r="C51" s="64" t="inlineStr">
        <is>
          <t>Male</t>
        </is>
      </c>
      <c r="D51" s="87" t="inlineStr">
        <is>
          <t>2024</t>
        </is>
      </c>
      <c r="E51" s="88" t="inlineStr">
        <is>
          <t>7295868097</t>
        </is>
      </c>
      <c r="F51" s="89" t="inlineStr">
        <is>
          <t>surajyadav23247@gmail.com</t>
        </is>
      </c>
      <c r="G51" s="107" t="inlineStr">
        <is>
          <t>Studying</t>
        </is>
      </c>
      <c r="H51" s="91" t="inlineStr">
        <is>
          <t>BF political honours semester 4</t>
        </is>
      </c>
      <c r="I51" s="92" t="inlineStr"/>
      <c r="J51" s="93" t="inlineStr"/>
      <c r="K51" s="93" t="inlineStr">
        <is>
          <t>Education or Training</t>
        </is>
      </c>
      <c r="L51" s="93" t="inlineStr">
        <is>
          <t>No Income</t>
        </is>
      </c>
      <c r="M51" s="94" t="inlineStr">
        <is>
          <t>Continue studying</t>
        </is>
      </c>
      <c r="N51" s="95" t="n">
        <v>25000</v>
      </c>
      <c r="O51" s="95" t="n">
        <v>72000</v>
      </c>
      <c r="P51" s="95" t="n">
        <v>30000</v>
      </c>
      <c r="Q51" s="96" t="inlineStr"/>
      <c r="R51" s="97">
        <f>IFERROR(N51+O51+P51,0)</f>
        <v/>
      </c>
      <c r="S51" s="98" t="inlineStr"/>
      <c r="T51" s="98" t="inlineStr"/>
      <c r="U51" s="99" t="inlineStr"/>
      <c r="V51" s="99" t="inlineStr"/>
      <c r="W51" s="64" t="inlineStr"/>
      <c r="X51" s="94" t="inlineStr"/>
      <c r="Y51" s="100">
        <f>COUNTIF('Interaction Log'!A:A,A51)</f>
        <v/>
      </c>
      <c r="Z51" s="101">
        <f>IFERROR(TEXT(MAXIFS('Interaction Log'!D:D,'Interaction Log'!A:A,A51),"dd-mmm-yy"),"")</f>
        <v/>
      </c>
      <c r="AA51" s="102">
        <f>COUNTIFS('SSG Attendance Log'!A:A,A51,'SSG Attendance Log'!H:H,"Yes")</f>
        <v/>
      </c>
      <c r="AB51" s="103">
        <f>COUNTIF('Crisis Log'!A:A,A51)</f>
        <v/>
      </c>
      <c r="AC51" s="104">
        <f>IFERROR(INDEX('Crisis Log'!D:D,MATCH(1,('Crisis Log'!A:A=A51)*('Crisis Log'!H:H&lt;&gt;"Yes"),0)),"")</f>
        <v/>
      </c>
    </row>
    <row r="52" ht="36" customHeight="1">
      <c r="A52" s="86" t="inlineStr">
        <is>
          <t>B-100506</t>
        </is>
      </c>
      <c r="B52" s="65" t="inlineStr">
        <is>
          <t>Darshan</t>
        </is>
      </c>
      <c r="C52" s="64" t="inlineStr">
        <is>
          <t>Male</t>
        </is>
      </c>
      <c r="D52" s="87" t="inlineStr">
        <is>
          <t>2021</t>
        </is>
      </c>
      <c r="E52" s="88" t="inlineStr">
        <is>
          <t>8920913124</t>
        </is>
      </c>
      <c r="F52" s="89" t="inlineStr">
        <is>
          <t>rathordarshan10@gmail.com</t>
        </is>
      </c>
      <c r="G52" s="107" t="inlineStr">
        <is>
          <t>Studying</t>
        </is>
      </c>
      <c r="H52" s="91" t="inlineStr">
        <is>
          <t>BA(H)</t>
        </is>
      </c>
      <c r="I52" s="92" t="inlineStr"/>
      <c r="J52" s="93" t="inlineStr"/>
      <c r="K52" s="93" t="inlineStr"/>
      <c r="L52" s="93" t="inlineStr">
        <is>
          <t>No Income</t>
        </is>
      </c>
      <c r="M52" s="94" t="inlineStr">
        <is>
          <t>Continue studying</t>
        </is>
      </c>
      <c r="N52" s="95" t="n">
        <v>5000</v>
      </c>
      <c r="O52" s="95" t="n">
        <v>54000</v>
      </c>
      <c r="P52" s="95" t="n">
        <v>18000</v>
      </c>
      <c r="Q52" s="96" t="inlineStr"/>
      <c r="R52" s="97">
        <f>IFERROR(N52+O52+P52,0)</f>
        <v/>
      </c>
      <c r="S52" s="98" t="inlineStr"/>
      <c r="T52" s="98" t="inlineStr"/>
      <c r="U52" s="99" t="inlineStr"/>
      <c r="V52" s="99" t="inlineStr"/>
      <c r="W52" s="64" t="inlineStr"/>
      <c r="X52" s="94" t="inlineStr"/>
      <c r="Y52" s="100">
        <f>COUNTIF('Interaction Log'!A:A,A52)</f>
        <v/>
      </c>
      <c r="Z52" s="101">
        <f>IFERROR(TEXT(MAXIFS('Interaction Log'!D:D,'Interaction Log'!A:A,A52),"dd-mmm-yy"),"")</f>
        <v/>
      </c>
      <c r="AA52" s="102">
        <f>COUNTIFS('SSG Attendance Log'!A:A,A52,'SSG Attendance Log'!H:H,"Yes")</f>
        <v/>
      </c>
      <c r="AB52" s="103">
        <f>COUNTIF('Crisis Log'!A:A,A52)</f>
        <v/>
      </c>
      <c r="AC52" s="104">
        <f>IFERROR(INDEX('Crisis Log'!D:D,MATCH(1,('Crisis Log'!A:A=A52)*('Crisis Log'!H:H&lt;&gt;"Yes"),0)),"")</f>
        <v/>
      </c>
    </row>
    <row r="53" ht="36" customHeight="1">
      <c r="A53" s="86" t="inlineStr">
        <is>
          <t>B-100534</t>
        </is>
      </c>
      <c r="B53" s="65" t="inlineStr">
        <is>
          <t>Deepanshu</t>
        </is>
      </c>
      <c r="C53" s="64" t="inlineStr">
        <is>
          <t>Male</t>
        </is>
      </c>
      <c r="D53" s="87" t="inlineStr">
        <is>
          <t>2024</t>
        </is>
      </c>
      <c r="E53" s="88" t="inlineStr">
        <is>
          <t>9205965476</t>
        </is>
      </c>
      <c r="F53" s="89" t="inlineStr">
        <is>
          <t>Deepanshukumar9205965476@gmail.com</t>
        </is>
      </c>
      <c r="G53" s="107" t="inlineStr">
        <is>
          <t>Studying</t>
        </is>
      </c>
      <c r="H53" s="91" t="inlineStr">
        <is>
          <t>Sociology honours</t>
        </is>
      </c>
      <c r="I53" s="92" t="inlineStr"/>
      <c r="J53" s="93" t="inlineStr"/>
      <c r="K53" s="93" t="inlineStr">
        <is>
          <t>Other</t>
        </is>
      </c>
      <c r="L53" s="93" t="inlineStr">
        <is>
          <t>No Income</t>
        </is>
      </c>
      <c r="M53" s="94" t="inlineStr">
        <is>
          <t>Continue studying</t>
        </is>
      </c>
      <c r="N53" s="95" t="n">
        <v>5000</v>
      </c>
      <c r="O53" s="95" t="n">
        <v>54000</v>
      </c>
      <c r="P53" s="95" t="n">
        <v>18000</v>
      </c>
      <c r="Q53" s="96" t="inlineStr"/>
      <c r="R53" s="97">
        <f>IFERROR(N53+O53+P53,0)</f>
        <v/>
      </c>
      <c r="S53" s="98" t="inlineStr"/>
      <c r="T53" s="98" t="inlineStr"/>
      <c r="U53" s="99" t="inlineStr"/>
      <c r="V53" s="99" t="inlineStr"/>
      <c r="W53" s="64" t="inlineStr"/>
      <c r="X53" s="94" t="inlineStr"/>
      <c r="Y53" s="100">
        <f>COUNTIF('Interaction Log'!A:A,A53)</f>
        <v/>
      </c>
      <c r="Z53" s="101">
        <f>IFERROR(TEXT(MAXIFS('Interaction Log'!D:D,'Interaction Log'!A:A,A53),"dd-mmm-yy"),"")</f>
        <v/>
      </c>
      <c r="AA53" s="102">
        <f>COUNTIFS('SSG Attendance Log'!A:A,A53,'SSG Attendance Log'!H:H,"Yes")</f>
        <v/>
      </c>
      <c r="AB53" s="103">
        <f>COUNTIF('Crisis Log'!A:A,A53)</f>
        <v/>
      </c>
      <c r="AC53" s="104">
        <f>IFERROR(INDEX('Crisis Log'!D:D,MATCH(1,('Crisis Log'!A:A=A53)*('Crisis Log'!H:H&lt;&gt;"Yes"),0)),"")</f>
        <v/>
      </c>
    </row>
    <row r="54" ht="36" customHeight="1">
      <c r="A54" s="86" t="inlineStr">
        <is>
          <t>B-100491</t>
        </is>
      </c>
      <c r="B54" s="65" t="inlineStr">
        <is>
          <t>Himanshu Rana</t>
        </is>
      </c>
      <c r="C54" s="64" t="inlineStr">
        <is>
          <t>Male</t>
        </is>
      </c>
      <c r="D54" s="87" t="inlineStr">
        <is>
          <t>2015</t>
        </is>
      </c>
      <c r="E54" s="88" t="inlineStr">
        <is>
          <t>9311291802</t>
        </is>
      </c>
      <c r="F54" s="89" t="inlineStr">
        <is>
          <t>rhimanshu2002@gmail.com</t>
        </is>
      </c>
      <c r="G54" s="109" t="inlineStr">
        <is>
          <t>Working</t>
        </is>
      </c>
      <c r="H54" s="91" t="inlineStr"/>
      <c r="I54" s="92" t="inlineStr"/>
      <c r="J54" s="93" t="inlineStr"/>
      <c r="K54" s="93" t="inlineStr">
        <is>
          <t>Healthcare or Care work</t>
        </is>
      </c>
      <c r="L54" s="93" t="inlineStr">
        <is>
          <t>₹10,000 – ₹20,000</t>
        </is>
      </c>
      <c r="M54" s="94" t="inlineStr">
        <is>
          <t>Continue working</t>
        </is>
      </c>
      <c r="N54" s="95" t="n">
        <v>0</v>
      </c>
      <c r="O54" s="95" t="n">
        <v>45000</v>
      </c>
      <c r="P54" s="95" t="n">
        <v>13500</v>
      </c>
      <c r="Q54" s="96" t="inlineStr"/>
      <c r="R54" s="97">
        <f>IFERROR(N54+O54+P54,0)</f>
        <v/>
      </c>
      <c r="S54" s="98" t="inlineStr"/>
      <c r="T54" s="98" t="inlineStr"/>
      <c r="U54" s="99" t="inlineStr"/>
      <c r="V54" s="99" t="inlineStr"/>
      <c r="W54" s="64" t="inlineStr"/>
      <c r="X54" s="94" t="inlineStr"/>
      <c r="Y54" s="100">
        <f>COUNTIF('Interaction Log'!A:A,A54)</f>
        <v/>
      </c>
      <c r="Z54" s="101">
        <f>IFERROR(TEXT(MAXIFS('Interaction Log'!D:D,'Interaction Log'!A:A,A54),"dd-mmm-yy"),"")</f>
        <v/>
      </c>
      <c r="AA54" s="102">
        <f>COUNTIFS('SSG Attendance Log'!A:A,A54,'SSG Attendance Log'!H:H,"Yes")</f>
        <v/>
      </c>
      <c r="AB54" s="103">
        <f>COUNTIF('Crisis Log'!A:A,A54)</f>
        <v/>
      </c>
      <c r="AC54" s="104">
        <f>IFERROR(INDEX('Crisis Log'!D:D,MATCH(1,('Crisis Log'!A:A=A54)*('Crisis Log'!H:H&lt;&gt;"Yes"),0)),"")</f>
        <v/>
      </c>
    </row>
    <row r="55" ht="36" customHeight="1">
      <c r="A55" s="86" t="inlineStr">
        <is>
          <t>B-100493</t>
        </is>
      </c>
      <c r="B55" s="65" t="inlineStr">
        <is>
          <t>Rahul Kumar jha</t>
        </is>
      </c>
      <c r="C55" s="64" t="inlineStr">
        <is>
          <t>Male</t>
        </is>
      </c>
      <c r="D55" s="87" t="inlineStr">
        <is>
          <t>2021</t>
        </is>
      </c>
      <c r="E55" s="88" t="inlineStr">
        <is>
          <t>9625853944</t>
        </is>
      </c>
      <c r="F55" s="89" t="inlineStr">
        <is>
          <t>rj5564511@gmail.com</t>
        </is>
      </c>
      <c r="G55" s="90" t="inlineStr">
        <is>
          <t>Looking for a job</t>
        </is>
      </c>
      <c r="H55" s="91" t="inlineStr"/>
      <c r="I55" s="92" t="inlineStr"/>
      <c r="J55" s="93" t="inlineStr"/>
      <c r="K55" s="93" t="inlineStr">
        <is>
          <t>Hospitality (hotel, restaurant, catering)</t>
        </is>
      </c>
      <c r="L55" s="93" t="inlineStr">
        <is>
          <t>Less than ₹10,000</t>
        </is>
      </c>
      <c r="M55" s="94" t="inlineStr">
        <is>
          <t>Complete course and transition to work</t>
        </is>
      </c>
      <c r="N55" s="95" t="n">
        <v>0</v>
      </c>
      <c r="O55" s="95" t="n">
        <v>0</v>
      </c>
      <c r="P55" s="95" t="n">
        <v>0</v>
      </c>
      <c r="Q55" s="96" t="inlineStr"/>
      <c r="R55" s="97">
        <f>IFERROR(N55+O55+P55,0)</f>
        <v/>
      </c>
      <c r="S55" s="98" t="inlineStr"/>
      <c r="T55" s="98" t="inlineStr"/>
      <c r="U55" s="99" t="inlineStr"/>
      <c r="V55" s="99" t="inlineStr"/>
      <c r="W55" s="64" t="inlineStr"/>
      <c r="X55" s="94" t="inlineStr"/>
      <c r="Y55" s="100">
        <f>COUNTIF('Interaction Log'!A:A,A55)</f>
        <v/>
      </c>
      <c r="Z55" s="101">
        <f>IFERROR(TEXT(MAXIFS('Interaction Log'!D:D,'Interaction Log'!A:A,A55),"dd-mmm-yy"),"")</f>
        <v/>
      </c>
      <c r="AA55" s="102">
        <f>COUNTIFS('SSG Attendance Log'!A:A,A55,'SSG Attendance Log'!H:H,"Yes")</f>
        <v/>
      </c>
      <c r="AB55" s="103">
        <f>COUNTIF('Crisis Log'!A:A,A55)</f>
        <v/>
      </c>
      <c r="AC55" s="104">
        <f>IFERROR(INDEX('Crisis Log'!D:D,MATCH(1,('Crisis Log'!A:A=A55)*('Crisis Log'!H:H&lt;&gt;"Yes"),0)),"")</f>
        <v/>
      </c>
    </row>
    <row r="56" ht="36" customHeight="1">
      <c r="A56" s="86" t="inlineStr">
        <is>
          <t>B-100449</t>
        </is>
      </c>
      <c r="B56" s="65" t="inlineStr">
        <is>
          <t>Ashra</t>
        </is>
      </c>
      <c r="C56" s="105" t="inlineStr">
        <is>
          <t>Female</t>
        </is>
      </c>
      <c r="D56" s="87" t="inlineStr">
        <is>
          <t>2021</t>
        </is>
      </c>
      <c r="E56" s="88" t="inlineStr">
        <is>
          <t>8929273999</t>
        </is>
      </c>
      <c r="F56" s="89" t="inlineStr">
        <is>
          <t>ashrakhan7834@gmail.com</t>
        </is>
      </c>
      <c r="G56" s="107" t="inlineStr">
        <is>
          <t>Studying</t>
        </is>
      </c>
      <c r="H56" s="91" t="inlineStr">
        <is>
          <t>B.A. honours (3rd year), and Beauty and wellness (2nd year)</t>
        </is>
      </c>
      <c r="I56" s="92" t="inlineStr">
        <is>
          <t>3rd year</t>
        </is>
      </c>
      <c r="J56" s="93" t="inlineStr"/>
      <c r="K56" s="93" t="inlineStr"/>
      <c r="L56" s="93" t="inlineStr">
        <is>
          <t>No Income</t>
        </is>
      </c>
      <c r="M56" s="94" t="inlineStr">
        <is>
          <t>Complete course and transition to work</t>
        </is>
      </c>
      <c r="N56" s="95" t="n">
        <v>15000</v>
      </c>
      <c r="O56" s="95" t="n">
        <v>96000</v>
      </c>
      <c r="P56" s="95" t="n">
        <v>12000</v>
      </c>
      <c r="Q56" s="96" t="inlineStr"/>
      <c r="R56" s="97">
        <f>IFERROR(N56+O56+P56,0)</f>
        <v/>
      </c>
      <c r="S56" s="98" t="inlineStr"/>
      <c r="T56" s="98" t="inlineStr"/>
      <c r="U56" s="99" t="inlineStr"/>
      <c r="V56" s="99" t="inlineStr"/>
      <c r="W56" s="64" t="inlineStr"/>
      <c r="X56" s="94" t="inlineStr"/>
      <c r="Y56" s="100">
        <f>COUNTIF('Interaction Log'!A:A,A56)</f>
        <v/>
      </c>
      <c r="Z56" s="101">
        <f>IFERROR(TEXT(MAXIFS('Interaction Log'!D:D,'Interaction Log'!A:A,A56),"dd-mmm-yy"),"")</f>
        <v/>
      </c>
      <c r="AA56" s="102">
        <f>COUNTIFS('SSG Attendance Log'!A:A,A56,'SSG Attendance Log'!H:H,"Yes")</f>
        <v/>
      </c>
      <c r="AB56" s="103">
        <f>COUNTIF('Crisis Log'!A:A,A56)</f>
        <v/>
      </c>
      <c r="AC56" s="104">
        <f>IFERROR(INDEX('Crisis Log'!D:D,MATCH(1,('Crisis Log'!A:A=A56)*('Crisis Log'!H:H&lt;&gt;"Yes"),0)),"")</f>
        <v/>
      </c>
    </row>
    <row r="57" ht="36" customHeight="1">
      <c r="A57" s="86" t="inlineStr">
        <is>
          <t>B-100480</t>
        </is>
      </c>
      <c r="B57" s="65" t="inlineStr">
        <is>
          <t>Vinay kumar</t>
        </is>
      </c>
      <c r="C57" s="112" t="inlineStr"/>
      <c r="D57" s="87" t="inlineStr"/>
      <c r="E57" s="88" t="inlineStr"/>
      <c r="F57" s="89" t="inlineStr"/>
      <c r="G57" s="109" t="inlineStr">
        <is>
          <t>Working</t>
        </is>
      </c>
      <c r="H57" s="91" t="inlineStr"/>
      <c r="I57" s="92" t="inlineStr"/>
      <c r="J57" s="93" t="inlineStr"/>
      <c r="K57" s="93" t="inlineStr">
        <is>
          <t>Hospitality (hotel, restaurant, catering)</t>
        </is>
      </c>
      <c r="L57" s="93" t="inlineStr">
        <is>
          <t>₹10,000 – ₹20,000</t>
        </is>
      </c>
      <c r="M57" s="94" t="inlineStr">
        <is>
          <t>Start working</t>
        </is>
      </c>
      <c r="N57" s="95" t="n">
        <v>0</v>
      </c>
      <c r="O57" s="95" t="n">
        <v>9000</v>
      </c>
      <c r="P57" s="95" t="n">
        <v>8250</v>
      </c>
      <c r="Q57" s="96" t="inlineStr"/>
      <c r="R57" s="97">
        <f>IFERROR(N57+O57+P57,0)</f>
        <v/>
      </c>
      <c r="S57" s="98" t="inlineStr"/>
      <c r="T57" s="98" t="inlineStr"/>
      <c r="U57" s="99" t="inlineStr"/>
      <c r="V57" s="99" t="inlineStr"/>
      <c r="W57" s="64" t="inlineStr"/>
      <c r="X57" s="94" t="inlineStr"/>
      <c r="Y57" s="100">
        <f>COUNTIF('Interaction Log'!A:A,A57)</f>
        <v/>
      </c>
      <c r="Z57" s="101">
        <f>IFERROR(TEXT(MAXIFS('Interaction Log'!D:D,'Interaction Log'!A:A,A57),"dd-mmm-yy"),"")</f>
        <v/>
      </c>
      <c r="AA57" s="102">
        <f>COUNTIFS('SSG Attendance Log'!A:A,A57,'SSG Attendance Log'!H:H,"Yes")</f>
        <v/>
      </c>
      <c r="AB57" s="103">
        <f>COUNTIF('Crisis Log'!A:A,A57)</f>
        <v/>
      </c>
      <c r="AC57" s="104">
        <f>IFERROR(INDEX('Crisis Log'!D:D,MATCH(1,('Crisis Log'!A:A=A57)*('Crisis Log'!H:H&lt;&gt;"Yes"),0)),"")</f>
        <v/>
      </c>
    </row>
    <row r="58" ht="36" customHeight="1">
      <c r="A58" s="86" t="inlineStr">
        <is>
          <t>B-100562</t>
        </is>
      </c>
      <c r="B58" s="65" t="inlineStr">
        <is>
          <t>PANKAJ</t>
        </is>
      </c>
      <c r="C58" s="64" t="inlineStr">
        <is>
          <t>Male</t>
        </is>
      </c>
      <c r="D58" s="87" t="inlineStr">
        <is>
          <t>2022</t>
        </is>
      </c>
      <c r="E58" s="88" t="inlineStr">
        <is>
          <t>9354642112</t>
        </is>
      </c>
      <c r="F58" s="89" t="inlineStr">
        <is>
          <t>Veerpankaj49@gmail.com a</t>
        </is>
      </c>
      <c r="G58" s="107" t="inlineStr">
        <is>
          <t>Studying</t>
        </is>
      </c>
      <c r="H58" s="91" t="inlineStr">
        <is>
          <t>12th open</t>
        </is>
      </c>
      <c r="I58" s="92" t="inlineStr"/>
      <c r="J58" s="93" t="inlineStr"/>
      <c r="K58" s="93" t="inlineStr"/>
      <c r="L58" s="93" t="inlineStr">
        <is>
          <t>No Income</t>
        </is>
      </c>
      <c r="M58" s="94" t="inlineStr">
        <is>
          <t>Continue studying</t>
        </is>
      </c>
      <c r="N58" s="95" t="n">
        <v>8000</v>
      </c>
      <c r="O58" s="95" t="n">
        <v>0</v>
      </c>
      <c r="P58" s="95" t="n">
        <v>0</v>
      </c>
      <c r="Q58" s="96" t="inlineStr"/>
      <c r="R58" s="97">
        <f>IFERROR(N58+O58+P58,0)</f>
        <v/>
      </c>
      <c r="S58" s="98" t="inlineStr"/>
      <c r="T58" s="98" t="inlineStr"/>
      <c r="U58" s="99" t="inlineStr"/>
      <c r="V58" s="99" t="inlineStr"/>
      <c r="W58" s="64" t="inlineStr"/>
      <c r="X58" s="94" t="inlineStr"/>
      <c r="Y58" s="100">
        <f>COUNTIF('Interaction Log'!A:A,A58)</f>
        <v/>
      </c>
      <c r="Z58" s="101">
        <f>IFERROR(TEXT(MAXIFS('Interaction Log'!D:D,'Interaction Log'!A:A,A58),"dd-mmm-yy"),"")</f>
        <v/>
      </c>
      <c r="AA58" s="102">
        <f>COUNTIFS('SSG Attendance Log'!A:A,A58,'SSG Attendance Log'!H:H,"Yes")</f>
        <v/>
      </c>
      <c r="AB58" s="103">
        <f>COUNTIF('Crisis Log'!A:A,A58)</f>
        <v/>
      </c>
      <c r="AC58" s="104">
        <f>IFERROR(INDEX('Crisis Log'!D:D,MATCH(1,('Crisis Log'!A:A=A58)*('Crisis Log'!H:H&lt;&gt;"Yes"),0)),"")</f>
        <v/>
      </c>
    </row>
    <row r="59" ht="36" customHeight="1">
      <c r="A59" s="86" t="inlineStr">
        <is>
          <t>B-100460</t>
        </is>
      </c>
      <c r="B59" s="65" t="inlineStr">
        <is>
          <t>Mohd Nurul</t>
        </is>
      </c>
      <c r="C59" s="64" t="inlineStr">
        <is>
          <t>Male</t>
        </is>
      </c>
      <c r="D59" s="87" t="inlineStr">
        <is>
          <t>2011</t>
        </is>
      </c>
      <c r="E59" s="88" t="inlineStr">
        <is>
          <t>9870278576</t>
        </is>
      </c>
      <c r="F59" s="89" t="inlineStr">
        <is>
          <t>bmdnurul@gmail.com</t>
        </is>
      </c>
      <c r="G59" s="106" t="inlineStr">
        <is>
          <t>Studying and working</t>
        </is>
      </c>
      <c r="H59" s="91" t="inlineStr"/>
      <c r="I59" s="92" t="inlineStr"/>
      <c r="J59" s="93" t="inlineStr"/>
      <c r="K59" s="93" t="inlineStr">
        <is>
          <t>Education or Training</t>
        </is>
      </c>
      <c r="L59" s="93" t="inlineStr"/>
      <c r="M59" s="94" t="inlineStr">
        <is>
          <t>Continue working</t>
        </is>
      </c>
      <c r="N59" s="95" t="n">
        <v>0</v>
      </c>
      <c r="O59" s="95" t="n">
        <v>0</v>
      </c>
      <c r="P59" s="95" t="n">
        <v>0</v>
      </c>
      <c r="Q59" s="96" t="inlineStr"/>
      <c r="R59" s="97">
        <f>IFERROR(N59+O59+P59,0)</f>
        <v/>
      </c>
      <c r="S59" s="98" t="inlineStr"/>
      <c r="T59" s="98" t="inlineStr"/>
      <c r="U59" s="99" t="inlineStr"/>
      <c r="V59" s="99" t="inlineStr"/>
      <c r="W59" s="64" t="inlineStr"/>
      <c r="X59" s="94" t="inlineStr"/>
      <c r="Y59" s="100">
        <f>COUNTIF('Interaction Log'!A:A,A59)</f>
        <v/>
      </c>
      <c r="Z59" s="101">
        <f>IFERROR(TEXT(MAXIFS('Interaction Log'!D:D,'Interaction Log'!A:A,A59),"dd-mmm-yy"),"")</f>
        <v/>
      </c>
      <c r="AA59" s="102">
        <f>COUNTIFS('SSG Attendance Log'!A:A,A59,'SSG Attendance Log'!H:H,"Yes")</f>
        <v/>
      </c>
      <c r="AB59" s="103">
        <f>COUNTIF('Crisis Log'!A:A,A59)</f>
        <v/>
      </c>
      <c r="AC59" s="104">
        <f>IFERROR(INDEX('Crisis Log'!D:D,MATCH(1,('Crisis Log'!A:A=A59)*('Crisis Log'!H:H&lt;&gt;"Yes"),0)),"")</f>
        <v/>
      </c>
    </row>
    <row r="60" ht="36" customHeight="1">
      <c r="A60" s="86" t="inlineStr">
        <is>
          <t>B-100572</t>
        </is>
      </c>
      <c r="B60" s="65" t="inlineStr">
        <is>
          <t>Zuby khan</t>
        </is>
      </c>
      <c r="C60" s="105" t="inlineStr">
        <is>
          <t>Female</t>
        </is>
      </c>
      <c r="D60" s="87" t="inlineStr">
        <is>
          <t>2023</t>
        </is>
      </c>
      <c r="E60" s="88" t="inlineStr">
        <is>
          <t>9310307915</t>
        </is>
      </c>
      <c r="F60" s="89" t="inlineStr">
        <is>
          <t>zubyk572@gmail.com</t>
        </is>
      </c>
      <c r="G60" s="107" t="inlineStr">
        <is>
          <t>Studying</t>
        </is>
      </c>
      <c r="H60" s="91" t="inlineStr"/>
      <c r="I60" s="92" t="inlineStr"/>
      <c r="J60" s="93" t="inlineStr"/>
      <c r="K60" s="93" t="inlineStr"/>
      <c r="L60" s="93" t="inlineStr">
        <is>
          <t>Less than ₹10,000</t>
        </is>
      </c>
      <c r="M60" s="94" t="inlineStr">
        <is>
          <t>Complete course and transition to work</t>
        </is>
      </c>
      <c r="N60" s="95" t="n">
        <v>60000</v>
      </c>
      <c r="O60" s="95" t="n">
        <v>84000</v>
      </c>
      <c r="P60" s="95" t="n">
        <v>24000</v>
      </c>
      <c r="Q60" s="96" t="inlineStr"/>
      <c r="R60" s="97">
        <f>IFERROR(N60+O60+P60,0)</f>
        <v/>
      </c>
      <c r="S60" s="98" t="inlineStr"/>
      <c r="T60" s="98" t="inlineStr"/>
      <c r="U60" s="99" t="inlineStr"/>
      <c r="V60" s="99" t="inlineStr"/>
      <c r="W60" s="64" t="inlineStr"/>
      <c r="X60" s="94" t="inlineStr"/>
      <c r="Y60" s="100">
        <f>COUNTIF('Interaction Log'!A:A,A60)</f>
        <v/>
      </c>
      <c r="Z60" s="101">
        <f>IFERROR(TEXT(MAXIFS('Interaction Log'!D:D,'Interaction Log'!A:A,A60),"dd-mmm-yy"),"")</f>
        <v/>
      </c>
      <c r="AA60" s="102">
        <f>COUNTIFS('SSG Attendance Log'!A:A,A60,'SSG Attendance Log'!H:H,"Yes")</f>
        <v/>
      </c>
      <c r="AB60" s="103">
        <f>COUNTIF('Crisis Log'!A:A,A60)</f>
        <v/>
      </c>
      <c r="AC60" s="104">
        <f>IFERROR(INDEX('Crisis Log'!D:D,MATCH(1,('Crisis Log'!A:A=A60)*('Crisis Log'!H:H&lt;&gt;"Yes"),0)),"")</f>
        <v/>
      </c>
    </row>
    <row r="61" ht="36" customHeight="1">
      <c r="A61" s="86" t="inlineStr">
        <is>
          <t>B-100571</t>
        </is>
      </c>
      <c r="B61" s="65" t="inlineStr">
        <is>
          <t>Ruby khan</t>
        </is>
      </c>
      <c r="C61" s="105" t="inlineStr">
        <is>
          <t>Female</t>
        </is>
      </c>
      <c r="D61" s="87" t="inlineStr">
        <is>
          <t>2023</t>
        </is>
      </c>
      <c r="E61" s="88" t="inlineStr">
        <is>
          <t>8384011105</t>
        </is>
      </c>
      <c r="F61" s="89" t="inlineStr">
        <is>
          <t>rubykhana45@gmail.com</t>
        </is>
      </c>
      <c r="G61" s="107" t="inlineStr">
        <is>
          <t>Studying</t>
        </is>
      </c>
      <c r="H61" s="91" t="inlineStr"/>
      <c r="I61" s="92" t="inlineStr"/>
      <c r="J61" s="93" t="inlineStr"/>
      <c r="K61" s="93" t="inlineStr"/>
      <c r="L61" s="93" t="inlineStr"/>
      <c r="M61" s="94" t="inlineStr">
        <is>
          <t>Still exploring</t>
        </is>
      </c>
      <c r="N61" s="95" t="n">
        <v>60000</v>
      </c>
      <c r="O61" s="95" t="n">
        <v>84000</v>
      </c>
      <c r="P61" s="95" t="n">
        <v>24000</v>
      </c>
      <c r="Q61" s="96" t="inlineStr"/>
      <c r="R61" s="97">
        <f>IFERROR(N61+O61+P61,0)</f>
        <v/>
      </c>
      <c r="S61" s="98" t="inlineStr"/>
      <c r="T61" s="98" t="inlineStr"/>
      <c r="U61" s="99" t="inlineStr"/>
      <c r="V61" s="99" t="inlineStr"/>
      <c r="W61" s="64" t="inlineStr"/>
      <c r="X61" s="94" t="inlineStr"/>
      <c r="Y61" s="100">
        <f>COUNTIF('Interaction Log'!A:A,A61)</f>
        <v/>
      </c>
      <c r="Z61" s="101">
        <f>IFERROR(TEXT(MAXIFS('Interaction Log'!D:D,'Interaction Log'!A:A,A61),"dd-mmm-yy"),"")</f>
        <v/>
      </c>
      <c r="AA61" s="102">
        <f>COUNTIFS('SSG Attendance Log'!A:A,A61,'SSG Attendance Log'!H:H,"Yes")</f>
        <v/>
      </c>
      <c r="AB61" s="103">
        <f>COUNTIF('Crisis Log'!A:A,A61)</f>
        <v/>
      </c>
      <c r="AC61" s="104">
        <f>IFERROR(INDEX('Crisis Log'!D:D,MATCH(1,('Crisis Log'!A:A=A61)*('Crisis Log'!H:H&lt;&gt;"Yes"),0)),"")</f>
        <v/>
      </c>
    </row>
    <row r="62" ht="36" customHeight="1">
      <c r="A62" s="86" t="inlineStr">
        <is>
          <t>B-100479</t>
        </is>
      </c>
      <c r="B62" s="65" t="inlineStr">
        <is>
          <t>Ajay</t>
        </is>
      </c>
      <c r="C62" s="64" t="inlineStr">
        <is>
          <t>Male</t>
        </is>
      </c>
      <c r="D62" s="87" t="inlineStr">
        <is>
          <t>2018</t>
        </is>
      </c>
      <c r="E62" s="88" t="inlineStr">
        <is>
          <t>8586990191</t>
        </is>
      </c>
      <c r="F62" s="89" t="inlineStr">
        <is>
          <t>mr.ajaychandeliya@gmail.com</t>
        </is>
      </c>
      <c r="G62" s="109" t="inlineStr">
        <is>
          <t>Working</t>
        </is>
      </c>
      <c r="H62" s="91" t="inlineStr"/>
      <c r="I62" s="92" t="inlineStr"/>
      <c r="J62" s="93" t="inlineStr"/>
      <c r="K62" s="93" t="inlineStr">
        <is>
          <t>Hospitality (hotel, restaurant, catering)</t>
        </is>
      </c>
      <c r="L62" s="93" t="inlineStr">
        <is>
          <t>₹20,000 – ₹35,000</t>
        </is>
      </c>
      <c r="M62" s="94" t="inlineStr">
        <is>
          <t>Job change or transition</t>
        </is>
      </c>
      <c r="N62" s="95" t="n">
        <v>10000</v>
      </c>
      <c r="O62" s="95" t="n">
        <v>0</v>
      </c>
      <c r="P62" s="95" t="n">
        <v>72000</v>
      </c>
      <c r="Q62" s="96" t="inlineStr"/>
      <c r="R62" s="97">
        <f>IFERROR(N62+O62+P62,0)</f>
        <v/>
      </c>
      <c r="S62" s="98" t="inlineStr"/>
      <c r="T62" s="98" t="inlineStr"/>
      <c r="U62" s="99" t="inlineStr"/>
      <c r="V62" s="99" t="inlineStr"/>
      <c r="W62" s="64" t="inlineStr"/>
      <c r="X62" s="94" t="inlineStr"/>
      <c r="Y62" s="100">
        <f>COUNTIF('Interaction Log'!A:A,A62)</f>
        <v/>
      </c>
      <c r="Z62" s="101">
        <f>IFERROR(TEXT(MAXIFS('Interaction Log'!D:D,'Interaction Log'!A:A,A62),"dd-mmm-yy"),"")</f>
        <v/>
      </c>
      <c r="AA62" s="102">
        <f>COUNTIFS('SSG Attendance Log'!A:A,A62,'SSG Attendance Log'!H:H,"Yes")</f>
        <v/>
      </c>
      <c r="AB62" s="103">
        <f>COUNTIF('Crisis Log'!A:A,A62)</f>
        <v/>
      </c>
      <c r="AC62" s="104">
        <f>IFERROR(INDEX('Crisis Log'!D:D,MATCH(1,('Crisis Log'!A:A=A62)*('Crisis Log'!H:H&lt;&gt;"Yes"),0)),"")</f>
        <v/>
      </c>
    </row>
    <row r="63" ht="36" customHeight="1">
      <c r="A63" s="86" t="inlineStr">
        <is>
          <t>B-100504</t>
        </is>
      </c>
      <c r="B63" s="65" t="inlineStr">
        <is>
          <t>Lala</t>
        </is>
      </c>
      <c r="C63" s="64" t="inlineStr">
        <is>
          <t>Male</t>
        </is>
      </c>
      <c r="D63" s="87" t="inlineStr">
        <is>
          <t>2023</t>
        </is>
      </c>
      <c r="E63" s="88" t="inlineStr">
        <is>
          <t>9310524110</t>
        </is>
      </c>
      <c r="F63" s="89" t="inlineStr">
        <is>
          <t>lalastokes828@gmail.com</t>
        </is>
      </c>
      <c r="G63" s="107" t="inlineStr">
        <is>
          <t>Studying</t>
        </is>
      </c>
      <c r="H63" s="91" t="inlineStr"/>
      <c r="I63" s="92" t="inlineStr"/>
      <c r="J63" s="93" t="inlineStr"/>
      <c r="K63" s="93" t="inlineStr"/>
      <c r="L63" s="93" t="inlineStr"/>
      <c r="M63" s="94" t="inlineStr">
        <is>
          <t>Continue studying</t>
        </is>
      </c>
      <c r="N63" s="95" t="n">
        <v>7000</v>
      </c>
      <c r="O63" s="95" t="n">
        <v>0</v>
      </c>
      <c r="P63" s="95" t="n">
        <v>0</v>
      </c>
      <c r="Q63" s="96" t="inlineStr"/>
      <c r="R63" s="97">
        <f>IFERROR(N63+O63+P63,0)</f>
        <v/>
      </c>
      <c r="S63" s="98" t="inlineStr"/>
      <c r="T63" s="98" t="inlineStr"/>
      <c r="U63" s="99" t="inlineStr"/>
      <c r="V63" s="99" t="inlineStr"/>
      <c r="W63" s="64" t="inlineStr"/>
      <c r="X63" s="94" t="inlineStr"/>
      <c r="Y63" s="100">
        <f>COUNTIF('Interaction Log'!A:A,A63)</f>
        <v/>
      </c>
      <c r="Z63" s="101">
        <f>IFERROR(TEXT(MAXIFS('Interaction Log'!D:D,'Interaction Log'!A:A,A63),"dd-mmm-yy"),"")</f>
        <v/>
      </c>
      <c r="AA63" s="102">
        <f>COUNTIFS('SSG Attendance Log'!A:A,A63,'SSG Attendance Log'!H:H,"Yes")</f>
        <v/>
      </c>
      <c r="AB63" s="103">
        <f>COUNTIF('Crisis Log'!A:A,A63)</f>
        <v/>
      </c>
      <c r="AC63" s="104">
        <f>IFERROR(INDEX('Crisis Log'!D:D,MATCH(1,('Crisis Log'!A:A=A63)*('Crisis Log'!H:H&lt;&gt;"Yes"),0)),"")</f>
        <v/>
      </c>
    </row>
    <row r="64" ht="36" customHeight="1">
      <c r="A64" s="86" t="inlineStr">
        <is>
          <t>B-100476</t>
        </is>
      </c>
      <c r="B64" s="65" t="inlineStr">
        <is>
          <t>Arvind</t>
        </is>
      </c>
      <c r="C64" s="64" t="inlineStr">
        <is>
          <t>Male</t>
        </is>
      </c>
      <c r="D64" s="87" t="inlineStr">
        <is>
          <t>2016</t>
        </is>
      </c>
      <c r="E64" s="88" t="inlineStr">
        <is>
          <t>9315462351</t>
        </is>
      </c>
      <c r="F64" s="89" t="inlineStr">
        <is>
          <t>arvindyuv@gmail.com</t>
        </is>
      </c>
      <c r="G64" s="109" t="inlineStr">
        <is>
          <t>Working</t>
        </is>
      </c>
      <c r="H64" s="91" t="inlineStr"/>
      <c r="I64" s="92" t="inlineStr"/>
      <c r="J64" s="93" t="inlineStr"/>
      <c r="K64" s="93" t="inlineStr">
        <is>
          <t>Government or Public services</t>
        </is>
      </c>
      <c r="L64" s="93" t="inlineStr">
        <is>
          <t>₹20,000 – ₹35,000</t>
        </is>
      </c>
      <c r="M64" s="94" t="inlineStr">
        <is>
          <t>Continue working</t>
        </is>
      </c>
      <c r="N64" s="95" t="n">
        <v>0</v>
      </c>
      <c r="O64" s="95" t="n">
        <v>0</v>
      </c>
      <c r="P64" s="95" t="n">
        <v>0</v>
      </c>
      <c r="Q64" s="96" t="inlineStr"/>
      <c r="R64" s="97">
        <f>IFERROR(N64+O64+P64,0)</f>
        <v/>
      </c>
      <c r="S64" s="98" t="inlineStr"/>
      <c r="T64" s="98" t="inlineStr"/>
      <c r="U64" s="99" t="inlineStr"/>
      <c r="V64" s="99" t="inlineStr"/>
      <c r="W64" s="64" t="inlineStr"/>
      <c r="X64" s="94" t="inlineStr"/>
      <c r="Y64" s="100">
        <f>COUNTIF('Interaction Log'!A:A,A64)</f>
        <v/>
      </c>
      <c r="Z64" s="101">
        <f>IFERROR(TEXT(MAXIFS('Interaction Log'!D:D,'Interaction Log'!A:A,A64),"dd-mmm-yy"),"")</f>
        <v/>
      </c>
      <c r="AA64" s="102">
        <f>COUNTIFS('SSG Attendance Log'!A:A,A64,'SSG Attendance Log'!H:H,"Yes")</f>
        <v/>
      </c>
      <c r="AB64" s="103">
        <f>COUNTIF('Crisis Log'!A:A,A64)</f>
        <v/>
      </c>
      <c r="AC64" s="104">
        <f>IFERROR(INDEX('Crisis Log'!D:D,MATCH(1,('Crisis Log'!A:A=A64)*('Crisis Log'!H:H&lt;&gt;"Yes"),0)),"")</f>
        <v/>
      </c>
    </row>
    <row r="65" ht="36" customHeight="1">
      <c r="A65" s="86" t="inlineStr">
        <is>
          <t>B-100458</t>
        </is>
      </c>
      <c r="B65" s="65" t="inlineStr">
        <is>
          <t>Gulam Rasool (Arzoo)</t>
        </is>
      </c>
      <c r="C65" s="64" t="inlineStr">
        <is>
          <t>Male</t>
        </is>
      </c>
      <c r="D65" s="87" t="inlineStr">
        <is>
          <t>2013</t>
        </is>
      </c>
      <c r="E65" s="88" t="inlineStr">
        <is>
          <t>8745852363</t>
        </is>
      </c>
      <c r="F65" s="89" t="inlineStr">
        <is>
          <t>gulamrasool007860@gmail.com</t>
        </is>
      </c>
      <c r="G65" s="109" t="inlineStr">
        <is>
          <t>Working</t>
        </is>
      </c>
      <c r="H65" s="91" t="inlineStr"/>
      <c r="I65" s="92" t="inlineStr"/>
      <c r="J65" s="93" t="inlineStr"/>
      <c r="K65" s="93" t="inlineStr">
        <is>
          <t>Retail or Sales</t>
        </is>
      </c>
      <c r="L65" s="93" t="inlineStr">
        <is>
          <t>₹20,000 – ₹35,000</t>
        </is>
      </c>
      <c r="M65" s="94" t="inlineStr">
        <is>
          <t>Continue working</t>
        </is>
      </c>
      <c r="N65" s="95" t="n">
        <v>0</v>
      </c>
      <c r="O65" s="95" t="n">
        <v>0</v>
      </c>
      <c r="P65" s="95" t="n">
        <v>0</v>
      </c>
      <c r="Q65" s="96" t="inlineStr"/>
      <c r="R65" s="97">
        <f>IFERROR(N65+O65+P65,0)</f>
        <v/>
      </c>
      <c r="S65" s="98" t="inlineStr"/>
      <c r="T65" s="98" t="inlineStr"/>
      <c r="U65" s="99" t="inlineStr"/>
      <c r="V65" s="99" t="inlineStr"/>
      <c r="W65" s="64" t="inlineStr"/>
      <c r="X65" s="94" t="inlineStr"/>
      <c r="Y65" s="100">
        <f>COUNTIF('Interaction Log'!A:A,A65)</f>
        <v/>
      </c>
      <c r="Z65" s="101">
        <f>IFERROR(TEXT(MAXIFS('Interaction Log'!D:D,'Interaction Log'!A:A,A65),"dd-mmm-yy"),"")</f>
        <v/>
      </c>
      <c r="AA65" s="102">
        <f>COUNTIFS('SSG Attendance Log'!A:A,A65,'SSG Attendance Log'!H:H,"Yes")</f>
        <v/>
      </c>
      <c r="AB65" s="103">
        <f>COUNTIF('Crisis Log'!A:A,A65)</f>
        <v/>
      </c>
      <c r="AC65" s="104">
        <f>IFERROR(INDEX('Crisis Log'!D:D,MATCH(1,('Crisis Log'!A:A=A65)*('Crisis Log'!H:H&lt;&gt;"Yes"),0)),"")</f>
        <v/>
      </c>
    </row>
    <row r="66" ht="36" customHeight="1">
      <c r="A66" s="86" t="inlineStr">
        <is>
          <t>B-100015</t>
        </is>
      </c>
      <c r="B66" s="65" t="inlineStr">
        <is>
          <t>Ayaan Khan</t>
        </is>
      </c>
      <c r="C66" s="112" t="inlineStr"/>
      <c r="D66" s="87" t="inlineStr"/>
      <c r="E66" s="88" t="inlineStr"/>
      <c r="F66" s="89" t="inlineStr"/>
      <c r="G66" s="109" t="inlineStr">
        <is>
          <t>Working</t>
        </is>
      </c>
      <c r="H66" s="91" t="inlineStr"/>
      <c r="I66" s="92" t="inlineStr"/>
      <c r="J66" s="93" t="inlineStr"/>
      <c r="K66" s="93" t="inlineStr">
        <is>
          <t>Hospitality (hotel, restaurant, catering)</t>
        </is>
      </c>
      <c r="L66" s="93" t="inlineStr">
        <is>
          <t>₹10,000 – ₹20,000</t>
        </is>
      </c>
      <c r="M66" s="94" t="inlineStr">
        <is>
          <t>Continue working</t>
        </is>
      </c>
      <c r="N66" s="95" t="n">
        <v>0</v>
      </c>
      <c r="O66" s="95" t="n">
        <v>33000</v>
      </c>
      <c r="P66" s="95" t="n">
        <v>12000</v>
      </c>
      <c r="Q66" s="96" t="inlineStr"/>
      <c r="R66" s="97">
        <f>IFERROR(N66+O66+P66,0)</f>
        <v/>
      </c>
      <c r="S66" s="98" t="inlineStr"/>
      <c r="T66" s="98" t="inlineStr"/>
      <c r="U66" s="99" t="inlineStr"/>
      <c r="V66" s="99" t="inlineStr"/>
      <c r="W66" s="64" t="inlineStr"/>
      <c r="X66" s="94" t="inlineStr"/>
      <c r="Y66" s="100">
        <f>COUNTIF('Interaction Log'!A:A,A66)</f>
        <v/>
      </c>
      <c r="Z66" s="101">
        <f>IFERROR(TEXT(MAXIFS('Interaction Log'!D:D,'Interaction Log'!A:A,A66),"dd-mmm-yy"),"")</f>
        <v/>
      </c>
      <c r="AA66" s="102">
        <f>COUNTIFS('SSG Attendance Log'!A:A,A66,'SSG Attendance Log'!H:H,"Yes")</f>
        <v/>
      </c>
      <c r="AB66" s="103">
        <f>COUNTIF('Crisis Log'!A:A,A66)</f>
        <v/>
      </c>
      <c r="AC66" s="104">
        <f>IFERROR(INDEX('Crisis Log'!D:D,MATCH(1,('Crisis Log'!A:A=A66)*('Crisis Log'!H:H&lt;&gt;"Yes"),0)),"")</f>
        <v/>
      </c>
    </row>
    <row r="67" ht="13" customHeight="1">
      <c r="A67" s="110" t="inlineStr">
        <is>
          <t xml:space="preserve">  CHAPTER NOTES</t>
        </is>
      </c>
      <c r="B67" s="114" t="n"/>
      <c r="C67" s="114" t="n"/>
      <c r="D67" s="114" t="n"/>
      <c r="E67" s="114" t="n"/>
      <c r="F67" s="114" t="n"/>
      <c r="G67" s="114" t="n"/>
      <c r="H67" s="114" t="n"/>
      <c r="I67" s="114" t="n"/>
      <c r="J67" s="114" t="n"/>
      <c r="K67" s="114" t="n"/>
      <c r="L67" s="114" t="n"/>
      <c r="M67" s="114" t="n"/>
      <c r="N67" s="114" t="n"/>
      <c r="O67" s="114" t="n"/>
      <c r="P67" s="114" t="n"/>
      <c r="Q67" s="114" t="n"/>
      <c r="R67" s="114" t="n"/>
      <c r="S67" s="114" t="n"/>
      <c r="T67" s="114" t="n"/>
      <c r="U67" s="114" t="n"/>
      <c r="V67" s="114" t="n"/>
      <c r="W67" s="114" t="n"/>
      <c r="X67" s="114" t="n"/>
      <c r="Y67" s="114" t="n"/>
      <c r="Z67" s="114" t="n"/>
      <c r="AA67" s="114" t="n"/>
      <c r="AB67" s="114" t="n"/>
      <c r="AC67" s="115" t="n"/>
    </row>
    <row r="68" ht="44" customHeight="1">
      <c r="A68" s="111" t="inlineStr">
        <is>
          <t>[ Notes ]</t>
        </is>
      </c>
      <c r="B68" s="114" t="n"/>
      <c r="C68" s="114" t="n"/>
      <c r="D68" s="114" t="n"/>
      <c r="E68" s="114" t="n"/>
      <c r="F68" s="114" t="n"/>
      <c r="G68" s="114" t="n"/>
      <c r="H68" s="114" t="n"/>
      <c r="I68" s="114" t="n"/>
      <c r="J68" s="114" t="n"/>
      <c r="K68" s="114" t="n"/>
      <c r="L68" s="114" t="n"/>
      <c r="M68" s="114" t="n"/>
      <c r="N68" s="114" t="n"/>
      <c r="O68" s="114" t="n"/>
      <c r="P68" s="114" t="n"/>
      <c r="Q68" s="114" t="n"/>
      <c r="R68" s="114" t="n"/>
      <c r="S68" s="114" t="n"/>
      <c r="T68" s="114" t="n"/>
      <c r="U68" s="114" t="n"/>
      <c r="V68" s="114" t="n"/>
      <c r="W68" s="114" t="n"/>
      <c r="X68" s="114" t="n"/>
      <c r="Y68" s="114" t="n"/>
      <c r="Z68" s="114" t="n"/>
      <c r="AA68" s="114" t="n"/>
      <c r="AB68" s="114" t="n"/>
      <c r="AC68" s="115" t="n"/>
    </row>
  </sheetData>
  <autoFilter ref="A5:AC66"/>
  <mergeCells count="13">
    <mergeCell ref="A68:AC68"/>
    <mergeCell ref="E4:F4"/>
    <mergeCell ref="N4:R4"/>
    <mergeCell ref="Y4:Z4"/>
    <mergeCell ref="A1:AC1"/>
    <mergeCell ref="U4:X4"/>
    <mergeCell ref="A4:D4"/>
    <mergeCell ref="A67:AC67"/>
    <mergeCell ref="A3:AC3"/>
    <mergeCell ref="G4:L4"/>
    <mergeCell ref="AB4:AC4"/>
    <mergeCell ref="A2:AC2"/>
    <mergeCell ref="S4:T4"/>
  </mergeCells>
  <dataValidations count="3">
    <dataValidation sqref="T6:T117" showDropDown="0" showInputMessage="0" showErrorMessage="0" allowBlank="0" type="list">
      <formula1>"SSG 1,SSG 2,SSG 3,SSG 4,SSG 5,SSG 6,SSG 7,SSG 8,SSG 9,SSG 10"</formula1>
    </dataValidation>
    <dataValidation sqref="C6:C117" showDropDown="0" showInputMessage="0" showErrorMessage="0" allowBlank="0" type="list">
      <formula1>"Male,Female,Prefer not to say"</formula1>
    </dataValidation>
    <dataValidation sqref="G6:G117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1A9461"/>
    <outlinePr summaryBelow="1" summaryRight="1"/>
    <pageSetUpPr/>
  </sheetPr>
  <dimension ref="A1:AC12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HYDERABAD  ·  5 youth  ·  5M 0F  ·  Budget: Rs 208,000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3  Working: 1  ·  Sch: Rs 52,000  Hous: Rs 120,000  Stip: Rs 36,000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B-100308</t>
        </is>
      </c>
      <c r="B6" s="65" t="inlineStr">
        <is>
          <t>A.Hari Krishna</t>
        </is>
      </c>
      <c r="C6" s="64" t="inlineStr">
        <is>
          <t>Male</t>
        </is>
      </c>
      <c r="D6" s="87" t="inlineStr">
        <is>
          <t>2015</t>
        </is>
      </c>
      <c r="E6" s="88" t="inlineStr">
        <is>
          <t>8121512039</t>
        </is>
      </c>
      <c r="F6" s="89" t="inlineStr">
        <is>
          <t>harikrishna10122003@gmail.com</t>
        </is>
      </c>
      <c r="G6" s="107" t="inlineStr">
        <is>
          <t>Studying</t>
        </is>
      </c>
      <c r="H6" s="91" t="inlineStr">
        <is>
          <t>BCA 3rd year</t>
        </is>
      </c>
      <c r="I6" s="92" t="inlineStr">
        <is>
          <t>3rd year</t>
        </is>
      </c>
      <c r="J6" s="93" t="inlineStr"/>
      <c r="K6" s="93" t="inlineStr"/>
      <c r="L6" s="93" t="inlineStr">
        <is>
          <t>No Income</t>
        </is>
      </c>
      <c r="M6" s="94" t="inlineStr">
        <is>
          <t>Start working</t>
        </is>
      </c>
      <c r="N6" s="95" t="n">
        <v>10000</v>
      </c>
      <c r="O6" s="95" t="n">
        <v>60000</v>
      </c>
      <c r="P6" s="95" t="n">
        <v>18000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B-100033</t>
        </is>
      </c>
      <c r="B7" s="65" t="inlineStr">
        <is>
          <t>Sai Krishna J</t>
        </is>
      </c>
      <c r="C7" s="64" t="inlineStr">
        <is>
          <t>Male</t>
        </is>
      </c>
      <c r="D7" s="87" t="inlineStr">
        <is>
          <t>2017</t>
        </is>
      </c>
      <c r="E7" s="88" t="inlineStr">
        <is>
          <t>7731005771</t>
        </is>
      </c>
      <c r="F7" s="89" t="inlineStr">
        <is>
          <t>ravitejainsvnit@gmail.com</t>
        </is>
      </c>
      <c r="G7" s="107" t="inlineStr">
        <is>
          <t>Studying</t>
        </is>
      </c>
      <c r="H7" s="91" t="inlineStr"/>
      <c r="I7" s="92" t="inlineStr"/>
      <c r="J7" s="93" t="inlineStr"/>
      <c r="K7" s="93" t="inlineStr"/>
      <c r="L7" s="93" t="inlineStr">
        <is>
          <t>No Income</t>
        </is>
      </c>
      <c r="M7" s="94" t="inlineStr">
        <is>
          <t>Continue studying</t>
        </is>
      </c>
      <c r="N7" s="95" t="n">
        <v>0</v>
      </c>
      <c r="O7" s="95" t="n">
        <v>60000</v>
      </c>
      <c r="P7" s="95" t="n">
        <v>18000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B-100315</t>
        </is>
      </c>
      <c r="B8" s="65" t="inlineStr">
        <is>
          <t>Ponakanti shivaji</t>
        </is>
      </c>
      <c r="C8" s="64" t="inlineStr">
        <is>
          <t>Male</t>
        </is>
      </c>
      <c r="D8" s="87" t="inlineStr">
        <is>
          <t>2018</t>
        </is>
      </c>
      <c r="E8" s="88" t="inlineStr">
        <is>
          <t>9951989613</t>
        </is>
      </c>
      <c r="F8" s="89" t="inlineStr">
        <is>
          <t>shivajigadu3@gmail.com</t>
        </is>
      </c>
      <c r="G8" s="107" t="inlineStr">
        <is>
          <t>Studying</t>
        </is>
      </c>
      <c r="H8" s="91" t="inlineStr">
        <is>
          <t>BBA</t>
        </is>
      </c>
      <c r="I8" s="92" t="inlineStr"/>
      <c r="J8" s="93" t="inlineStr"/>
      <c r="K8" s="93" t="inlineStr"/>
      <c r="L8" s="93" t="inlineStr">
        <is>
          <t>No Income</t>
        </is>
      </c>
      <c r="M8" s="94" t="inlineStr">
        <is>
          <t>Continue studying</t>
        </is>
      </c>
      <c r="N8" s="95" t="n">
        <v>42000</v>
      </c>
      <c r="O8" s="95" t="n">
        <v>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B-100305</t>
        </is>
      </c>
      <c r="B9" s="65" t="inlineStr">
        <is>
          <t>Vedalal Isaac</t>
        </is>
      </c>
      <c r="C9" s="64" t="inlineStr">
        <is>
          <t>Male</t>
        </is>
      </c>
      <c r="D9" s="87" t="inlineStr">
        <is>
          <t>2017</t>
        </is>
      </c>
      <c r="E9" s="88" t="inlineStr">
        <is>
          <t>7416480154</t>
        </is>
      </c>
      <c r="F9" s="89" t="inlineStr">
        <is>
          <t>hellboyisaaq@gmail.com</t>
        </is>
      </c>
      <c r="G9" s="106" t="inlineStr">
        <is>
          <t>Studying and working</t>
        </is>
      </c>
      <c r="H9" s="91" t="inlineStr"/>
      <c r="I9" s="92" t="inlineStr"/>
      <c r="J9" s="93" t="inlineStr"/>
      <c r="K9" s="93" t="inlineStr">
        <is>
          <t>Hospitality (hotel, restaurant, catering)</t>
        </is>
      </c>
      <c r="L9" s="93" t="inlineStr">
        <is>
          <t>Less than ₹10,000</t>
        </is>
      </c>
      <c r="M9" s="94" t="inlineStr">
        <is>
          <t>Continue studying</t>
        </is>
      </c>
      <c r="N9" s="95" t="n">
        <v>0</v>
      </c>
      <c r="O9" s="95" t="n">
        <v>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B-100309</t>
        </is>
      </c>
      <c r="B10" s="65" t="inlineStr">
        <is>
          <t>Bhopally Praveen Kumar</t>
        </is>
      </c>
      <c r="C10" s="64" t="inlineStr">
        <is>
          <t>Male</t>
        </is>
      </c>
      <c r="D10" s="87" t="inlineStr">
        <is>
          <t>2016</t>
        </is>
      </c>
      <c r="E10" s="88" t="inlineStr">
        <is>
          <t>9177776959</t>
        </is>
      </c>
      <c r="F10" s="89" t="inlineStr">
        <is>
          <t>nil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Logistics or Delivery</t>
        </is>
      </c>
      <c r="L10" s="93" t="inlineStr">
        <is>
          <t>Less than ₹10,000</t>
        </is>
      </c>
      <c r="M10" s="94" t="inlineStr">
        <is>
          <t>Continue working</t>
        </is>
      </c>
      <c r="N10" s="95" t="n">
        <v>0</v>
      </c>
      <c r="O10" s="95" t="n">
        <v>0</v>
      </c>
      <c r="P10" s="95" t="n">
        <v>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13" customHeight="1">
      <c r="A11" s="110" t="inlineStr">
        <is>
          <t xml:space="preserve">  CHAPTER NOTES</t>
        </is>
      </c>
      <c r="B11" s="114" t="n"/>
      <c r="C11" s="114" t="n"/>
      <c r="D11" s="114" t="n"/>
      <c r="E11" s="114" t="n"/>
      <c r="F11" s="114" t="n"/>
      <c r="G11" s="114" t="n"/>
      <c r="H11" s="114" t="n"/>
      <c r="I11" s="114" t="n"/>
      <c r="J11" s="114" t="n"/>
      <c r="K11" s="114" t="n"/>
      <c r="L11" s="114" t="n"/>
      <c r="M11" s="114" t="n"/>
      <c r="N11" s="114" t="n"/>
      <c r="O11" s="114" t="n"/>
      <c r="P11" s="114" t="n"/>
      <c r="Q11" s="114" t="n"/>
      <c r="R11" s="114" t="n"/>
      <c r="S11" s="114" t="n"/>
      <c r="T11" s="114" t="n"/>
      <c r="U11" s="114" t="n"/>
      <c r="V11" s="114" t="n"/>
      <c r="W11" s="114" t="n"/>
      <c r="X11" s="114" t="n"/>
      <c r="Y11" s="114" t="n"/>
      <c r="Z11" s="114" t="n"/>
      <c r="AA11" s="114" t="n"/>
      <c r="AB11" s="114" t="n"/>
      <c r="AC11" s="115" t="n"/>
    </row>
    <row r="12" ht="44" customHeight="1">
      <c r="A12" s="111" t="inlineStr">
        <is>
          <t>[ Notes ]</t>
        </is>
      </c>
      <c r="B12" s="114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5" t="n"/>
    </row>
  </sheetData>
  <autoFilter ref="A5:AC10"/>
  <mergeCells count="13">
    <mergeCell ref="E4:F4"/>
    <mergeCell ref="A11:AC11"/>
    <mergeCell ref="Y4:Z4"/>
    <mergeCell ref="A1:AC1"/>
    <mergeCell ref="N4:R4"/>
    <mergeCell ref="U4:X4"/>
    <mergeCell ref="A4:D4"/>
    <mergeCell ref="A3:AC3"/>
    <mergeCell ref="A12:AC12"/>
    <mergeCell ref="G4:L4"/>
    <mergeCell ref="AB4:AC4"/>
    <mergeCell ref="A2:AC2"/>
    <mergeCell ref="S4:T4"/>
  </mergeCells>
  <dataValidations count="3">
    <dataValidation sqref="T6:T61" showDropDown="0" showInputMessage="0" showErrorMessage="0" allowBlank="0" type="list">
      <formula1>"Hyderabad SSG 1,Hyderabad SSG 2,Hyderabad SSG 3,Hyderabad SSG 4,Hyderabad SSG 5,Hyderabad SSG 6,Hyderabad SSG 7,Hyderabad SSG 8,Hyderabad SSG 9,Hyderabad SSG 10"</formula1>
    </dataValidation>
    <dataValidation sqref="C6:C61" showDropDown="0" showInputMessage="0" showErrorMessage="0" allowBlank="0" type="list">
      <formula1>"Male,Female,Prefer not to say"</formula1>
    </dataValidation>
    <dataValidation sqref="G6:G61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D60034"/>
    <outlinePr summaryBelow="1" summaryRight="1"/>
    <pageSetUpPr/>
  </sheetPr>
  <dimension ref="A1:AC36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LUCKNOW  ·  29 youth  ·  8M 21F  ·  Budget: Rs 2,619,500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14  Working: 4  ·  Sch: Rs 519,500  Hous: Rs 1,500,000  Stip: Rs 600,000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B-100333</t>
        </is>
      </c>
      <c r="B6" s="65" t="inlineStr">
        <is>
          <t>Ayan Ahmad</t>
        </is>
      </c>
      <c r="C6" s="64" t="inlineStr">
        <is>
          <t>Male</t>
        </is>
      </c>
      <c r="D6" s="87" t="inlineStr">
        <is>
          <t>2022</t>
        </is>
      </c>
      <c r="E6" s="88" t="inlineStr">
        <is>
          <t>7459937388</t>
        </is>
      </c>
      <c r="F6" s="89" t="inlineStr">
        <is>
          <t>ahmedannu419@gmail.com</t>
        </is>
      </c>
      <c r="G6" s="107" t="inlineStr">
        <is>
          <t>Studying</t>
        </is>
      </c>
      <c r="H6" s="91" t="inlineStr"/>
      <c r="I6" s="92" t="inlineStr"/>
      <c r="J6" s="93" t="inlineStr"/>
      <c r="K6" s="93" t="inlineStr"/>
      <c r="L6" s="93" t="inlineStr">
        <is>
          <t>No Income</t>
        </is>
      </c>
      <c r="M6" s="94" t="inlineStr">
        <is>
          <t>Continue studying</t>
        </is>
      </c>
      <c r="N6" s="95" t="n">
        <v>18000</v>
      </c>
      <c r="O6" s="95" t="n">
        <v>81000</v>
      </c>
      <c r="P6" s="95" t="n">
        <v>13500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B-100334</t>
        </is>
      </c>
      <c r="B7" s="65" t="inlineStr">
        <is>
          <t>Mohd Rizwan</t>
        </is>
      </c>
      <c r="C7" s="64" t="inlineStr">
        <is>
          <t>Male</t>
        </is>
      </c>
      <c r="D7" s="87" t="inlineStr">
        <is>
          <t>2022</t>
        </is>
      </c>
      <c r="E7" s="88" t="inlineStr">
        <is>
          <t>7317043806</t>
        </is>
      </c>
      <c r="F7" s="89" t="inlineStr">
        <is>
          <t>mr9117626@gmail.com</t>
        </is>
      </c>
      <c r="G7" s="107" t="inlineStr">
        <is>
          <t>Studying</t>
        </is>
      </c>
      <c r="H7" s="91" t="inlineStr"/>
      <c r="I7" s="92" t="inlineStr"/>
      <c r="J7" s="93" t="inlineStr"/>
      <c r="K7" s="93" t="inlineStr">
        <is>
          <t>Healthcare or Care work</t>
        </is>
      </c>
      <c r="L7" s="93" t="inlineStr">
        <is>
          <t>No Income</t>
        </is>
      </c>
      <c r="M7" s="94" t="inlineStr">
        <is>
          <t>Continue studying</t>
        </is>
      </c>
      <c r="N7" s="95" t="n">
        <v>1500</v>
      </c>
      <c r="O7" s="95" t="n">
        <v>0</v>
      </c>
      <c r="P7" s="95" t="n">
        <v>54000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B-100336</t>
        </is>
      </c>
      <c r="B8" s="65" t="inlineStr">
        <is>
          <t>Mohd waqar</t>
        </is>
      </c>
      <c r="C8" s="64" t="inlineStr">
        <is>
          <t>Male</t>
        </is>
      </c>
      <c r="D8" s="87" t="inlineStr">
        <is>
          <t>2022</t>
        </is>
      </c>
      <c r="E8" s="88" t="inlineStr">
        <is>
          <t>7499062212</t>
        </is>
      </c>
      <c r="F8" s="89" t="inlineStr">
        <is>
          <t>mohdwaqar7268@gmail.com</t>
        </is>
      </c>
      <c r="G8" s="106" t="inlineStr">
        <is>
          <t>Studying and working</t>
        </is>
      </c>
      <c r="H8" s="91" t="inlineStr"/>
      <c r="I8" s="92" t="inlineStr"/>
      <c r="J8" s="93" t="inlineStr"/>
      <c r="K8" s="93" t="inlineStr">
        <is>
          <t>Healthcare or Care work</t>
        </is>
      </c>
      <c r="L8" s="93" t="inlineStr">
        <is>
          <t>No Income</t>
        </is>
      </c>
      <c r="M8" s="94" t="inlineStr">
        <is>
          <t>Complete course and transition to work</t>
        </is>
      </c>
      <c r="N8" s="95" t="n">
        <v>0</v>
      </c>
      <c r="O8" s="95" t="n">
        <v>72000</v>
      </c>
      <c r="P8" s="95" t="n">
        <v>18000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B-100337</t>
        </is>
      </c>
      <c r="B9" s="65" t="inlineStr">
        <is>
          <t>Kishan</t>
        </is>
      </c>
      <c r="C9" s="64" t="inlineStr">
        <is>
          <t>Male</t>
        </is>
      </c>
      <c r="D9" s="87" t="inlineStr">
        <is>
          <t>2021</t>
        </is>
      </c>
      <c r="E9" s="88" t="inlineStr">
        <is>
          <t>7814786425</t>
        </is>
      </c>
      <c r="F9" s="89" t="inlineStr">
        <is>
          <t>kishan2000k11@gmail.com</t>
        </is>
      </c>
      <c r="G9" s="106" t="inlineStr">
        <is>
          <t>Studying and working</t>
        </is>
      </c>
      <c r="H9" s="91" t="inlineStr"/>
      <c r="I9" s="92" t="inlineStr"/>
      <c r="J9" s="93" t="inlineStr"/>
      <c r="K9" s="93" t="inlineStr">
        <is>
          <t>Other</t>
        </is>
      </c>
      <c r="L9" s="93" t="inlineStr">
        <is>
          <t>Less than ₹10,000</t>
        </is>
      </c>
      <c r="M9" s="94" t="inlineStr">
        <is>
          <t>Complete course and transition to work</t>
        </is>
      </c>
      <c r="N9" s="95" t="n">
        <v>40000</v>
      </c>
      <c r="O9" s="95" t="n">
        <v>72000</v>
      </c>
      <c r="P9" s="95" t="n">
        <v>12000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B-100341</t>
        </is>
      </c>
      <c r="B10" s="65" t="inlineStr">
        <is>
          <t>Faizan Khan</t>
        </is>
      </c>
      <c r="C10" s="64" t="inlineStr">
        <is>
          <t>Male</t>
        </is>
      </c>
      <c r="D10" s="87" t="inlineStr">
        <is>
          <t>2020</t>
        </is>
      </c>
      <c r="E10" s="88" t="inlineStr">
        <is>
          <t>6392626886</t>
        </is>
      </c>
      <c r="F10" s="89" t="inlineStr">
        <is>
          <t>faizankhan6117@gmail.com</t>
        </is>
      </c>
      <c r="G10" s="107" t="inlineStr">
        <is>
          <t>Studying</t>
        </is>
      </c>
      <c r="H10" s="91" t="inlineStr">
        <is>
          <t>B.Pharma</t>
        </is>
      </c>
      <c r="I10" s="92" t="inlineStr"/>
      <c r="J10" s="93" t="inlineStr"/>
      <c r="K10" s="93" t="inlineStr">
        <is>
          <t>Healthcare or Care work</t>
        </is>
      </c>
      <c r="L10" s="93" t="inlineStr">
        <is>
          <t>No Income</t>
        </is>
      </c>
      <c r="M10" s="94" t="inlineStr">
        <is>
          <t>Continue studying</t>
        </is>
      </c>
      <c r="N10" s="95" t="n">
        <v>50000</v>
      </c>
      <c r="O10" s="95" t="n">
        <v>0</v>
      </c>
      <c r="P10" s="95" t="n">
        <v>66000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B-100329</t>
        </is>
      </c>
      <c r="B11" s="65" t="inlineStr">
        <is>
          <t>Shadma Khatoon</t>
        </is>
      </c>
      <c r="C11" s="105" t="inlineStr">
        <is>
          <t>Female</t>
        </is>
      </c>
      <c r="D11" s="87" t="inlineStr">
        <is>
          <t>2022</t>
        </is>
      </c>
      <c r="E11" s="88" t="inlineStr">
        <is>
          <t>9140906511</t>
        </is>
      </c>
      <c r="F11" s="89" t="inlineStr">
        <is>
          <t>shadmakhatoon7@gmail.com</t>
        </is>
      </c>
      <c r="G11" s="106" t="inlineStr">
        <is>
          <t>Studying and working</t>
        </is>
      </c>
      <c r="H11" s="91" t="inlineStr"/>
      <c r="I11" s="92" t="inlineStr"/>
      <c r="J11" s="93" t="inlineStr"/>
      <c r="K11" s="93" t="inlineStr">
        <is>
          <t>Healthcare or Care work</t>
        </is>
      </c>
      <c r="L11" s="93" t="inlineStr">
        <is>
          <t>Less than ₹10,000</t>
        </is>
      </c>
      <c r="M11" s="94" t="inlineStr">
        <is>
          <t>Continue working</t>
        </is>
      </c>
      <c r="N11" s="95" t="n">
        <v>0</v>
      </c>
      <c r="O11" s="95" t="n">
        <v>45000</v>
      </c>
      <c r="P11" s="95" t="n">
        <v>9000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B-100330</t>
        </is>
      </c>
      <c r="B12" s="65" t="inlineStr">
        <is>
          <t>Reshmi</t>
        </is>
      </c>
      <c r="C12" s="105" t="inlineStr">
        <is>
          <t>Female</t>
        </is>
      </c>
      <c r="D12" s="87" t="inlineStr">
        <is>
          <t>2022</t>
        </is>
      </c>
      <c r="E12" s="88" t="inlineStr">
        <is>
          <t>6386576387</t>
        </is>
      </c>
      <c r="F12" s="89" t="inlineStr">
        <is>
          <t>ra5914220@gmail.com</t>
        </is>
      </c>
      <c r="G12" s="107" t="inlineStr">
        <is>
          <t>Studying</t>
        </is>
      </c>
      <c r="H12" s="91" t="inlineStr"/>
      <c r="I12" s="92" t="inlineStr"/>
      <c r="J12" s="93" t="inlineStr"/>
      <c r="K12" s="93" t="inlineStr">
        <is>
          <t>Education or Training</t>
        </is>
      </c>
      <c r="L12" s="93" t="inlineStr">
        <is>
          <t>No Income</t>
        </is>
      </c>
      <c r="M12" s="94" t="inlineStr">
        <is>
          <t>Start working</t>
        </is>
      </c>
      <c r="N12" s="95" t="n">
        <v>0</v>
      </c>
      <c r="O12" s="95" t="n">
        <v>45000</v>
      </c>
      <c r="P12" s="95" t="n">
        <v>9000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B-100036</t>
        </is>
      </c>
      <c r="B13" s="65" t="inlineStr">
        <is>
          <t>Mohd Faisal</t>
        </is>
      </c>
      <c r="C13" s="64" t="inlineStr">
        <is>
          <t>Male</t>
        </is>
      </c>
      <c r="D13" s="87" t="inlineStr">
        <is>
          <t>2018</t>
        </is>
      </c>
      <c r="E13" s="88" t="inlineStr">
        <is>
          <t>7860050480</t>
        </is>
      </c>
      <c r="F13" s="89" t="inlineStr">
        <is>
          <t>qidwaifaisal84@gmail.com</t>
        </is>
      </c>
      <c r="G13" s="107" t="inlineStr">
        <is>
          <t>Studying</t>
        </is>
      </c>
      <c r="H13" s="91" t="inlineStr"/>
      <c r="I13" s="92" t="inlineStr"/>
      <c r="J13" s="93" t="inlineStr"/>
      <c r="K13" s="93" t="inlineStr">
        <is>
          <t>Education or Training</t>
        </is>
      </c>
      <c r="L13" s="93" t="inlineStr">
        <is>
          <t>No Income</t>
        </is>
      </c>
      <c r="M13" s="94" t="inlineStr">
        <is>
          <t>Continue studying</t>
        </is>
      </c>
      <c r="N13" s="95" t="n">
        <v>50000</v>
      </c>
      <c r="O13" s="95" t="n">
        <v>60000</v>
      </c>
      <c r="P13" s="95" t="n">
        <v>24000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B-100035</t>
        </is>
      </c>
      <c r="B14" s="65" t="inlineStr">
        <is>
          <t>Mohd Shadab</t>
        </is>
      </c>
      <c r="C14" s="64" t="inlineStr">
        <is>
          <t>Male</t>
        </is>
      </c>
      <c r="D14" s="87" t="inlineStr">
        <is>
          <t>2018</t>
        </is>
      </c>
      <c r="E14" s="88" t="inlineStr">
        <is>
          <t>7860050616</t>
        </is>
      </c>
      <c r="F14" s="89" t="inlineStr">
        <is>
          <t>shadabsid680@gmail.com</t>
        </is>
      </c>
      <c r="G14" s="107" t="inlineStr">
        <is>
          <t>Studying</t>
        </is>
      </c>
      <c r="H14" s="91" t="inlineStr"/>
      <c r="I14" s="92" t="inlineStr"/>
      <c r="J14" s="93" t="inlineStr"/>
      <c r="K14" s="93" t="inlineStr">
        <is>
          <t>Education or Training</t>
        </is>
      </c>
      <c r="L14" s="93" t="inlineStr">
        <is>
          <t>No Income</t>
        </is>
      </c>
      <c r="M14" s="94" t="inlineStr">
        <is>
          <t>Continue studying</t>
        </is>
      </c>
      <c r="N14" s="95" t="n">
        <v>50000</v>
      </c>
      <c r="O14" s="95" t="n">
        <v>45000</v>
      </c>
      <c r="P14" s="95" t="n">
        <v>18000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B-100321</t>
        </is>
      </c>
      <c r="B15" s="65" t="inlineStr">
        <is>
          <t>Deepanjali</t>
        </is>
      </c>
      <c r="C15" s="105" t="inlineStr">
        <is>
          <t>Female</t>
        </is>
      </c>
      <c r="D15" s="87" t="inlineStr">
        <is>
          <t>2019</t>
        </is>
      </c>
      <c r="E15" s="88" t="inlineStr">
        <is>
          <t>6388033303</t>
        </is>
      </c>
      <c r="F15" s="89" t="inlineStr">
        <is>
          <t>deepanjalirawat05@gmail.com</t>
        </is>
      </c>
      <c r="G15" s="90" t="inlineStr">
        <is>
          <t>Looking for a job</t>
        </is>
      </c>
      <c r="H15" s="91" t="inlineStr"/>
      <c r="I15" s="92" t="inlineStr"/>
      <c r="J15" s="93" t="inlineStr"/>
      <c r="K15" s="93" t="inlineStr">
        <is>
          <t>Government or Public services</t>
        </is>
      </c>
      <c r="L15" s="93" t="inlineStr">
        <is>
          <t>No Income</t>
        </is>
      </c>
      <c r="M15" s="94" t="inlineStr">
        <is>
          <t>Start working</t>
        </is>
      </c>
      <c r="N15" s="95" t="n">
        <v>0</v>
      </c>
      <c r="O15" s="95" t="n">
        <v>6000</v>
      </c>
      <c r="P15" s="95" t="n">
        <v>1500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B-100326</t>
        </is>
      </c>
      <c r="B16" s="65" t="inlineStr">
        <is>
          <t>Kahkashan naaz</t>
        </is>
      </c>
      <c r="C16" s="105" t="inlineStr">
        <is>
          <t>Female</t>
        </is>
      </c>
      <c r="D16" s="87" t="inlineStr">
        <is>
          <t>2020</t>
        </is>
      </c>
      <c r="E16" s="88" t="inlineStr">
        <is>
          <t>8577836881</t>
        </is>
      </c>
      <c r="F16" s="89" t="inlineStr">
        <is>
          <t>knaazsid8577@gmail.com</t>
        </is>
      </c>
      <c r="G16" s="90" t="inlineStr">
        <is>
          <t>Looking for a job</t>
        </is>
      </c>
      <c r="H16" s="91" t="inlineStr"/>
      <c r="I16" s="92" t="inlineStr"/>
      <c r="J16" s="93" t="inlineStr"/>
      <c r="K16" s="93" t="inlineStr">
        <is>
          <t>Healthcare or Care work</t>
        </is>
      </c>
      <c r="L16" s="93" t="inlineStr">
        <is>
          <t>No Income</t>
        </is>
      </c>
      <c r="M16" s="94" t="inlineStr">
        <is>
          <t>Start working</t>
        </is>
      </c>
      <c r="N16" s="95" t="n">
        <v>0</v>
      </c>
      <c r="O16" s="95" t="n">
        <v>0</v>
      </c>
      <c r="P16" s="95" t="n">
        <v>1500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B-100320</t>
        </is>
      </c>
      <c r="B17" s="65" t="inlineStr">
        <is>
          <t>Kajal Kaushal</t>
        </is>
      </c>
      <c r="C17" s="105" t="inlineStr">
        <is>
          <t>Female</t>
        </is>
      </c>
      <c r="D17" s="87" t="inlineStr">
        <is>
          <t>2017</t>
        </is>
      </c>
      <c r="E17" s="88" t="inlineStr">
        <is>
          <t>63882 34245</t>
        </is>
      </c>
      <c r="F17" s="89" t="inlineStr">
        <is>
          <t>Kaushalkajal956@gmail.com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Healthcare or Care work</t>
        </is>
      </c>
      <c r="L17" s="93" t="inlineStr">
        <is>
          <t>₹10,000 – ₹20,000</t>
        </is>
      </c>
      <c r="M17" s="94" t="inlineStr">
        <is>
          <t>Job change or transition</t>
        </is>
      </c>
      <c r="N17" s="95" t="n">
        <v>0</v>
      </c>
      <c r="O17" s="95" t="n">
        <v>12000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B-100340</t>
        </is>
      </c>
      <c r="B18" s="65" t="inlineStr">
        <is>
          <t>Khushboo Verma</t>
        </is>
      </c>
      <c r="C18" s="105" t="inlineStr">
        <is>
          <t>Female</t>
        </is>
      </c>
      <c r="D18" s="87" t="inlineStr">
        <is>
          <t>2022</t>
        </is>
      </c>
      <c r="E18" s="88" t="inlineStr">
        <is>
          <t>9305602912</t>
        </is>
      </c>
      <c r="F18" s="89" t="inlineStr">
        <is>
          <t>kv1954510@gmail.com</t>
        </is>
      </c>
      <c r="G18" s="107" t="inlineStr">
        <is>
          <t>Studying</t>
        </is>
      </c>
      <c r="H18" s="91" t="inlineStr">
        <is>
          <t>BA 3rd Year</t>
        </is>
      </c>
      <c r="I18" s="92" t="inlineStr">
        <is>
          <t>3rd Year</t>
        </is>
      </c>
      <c r="J18" s="93" t="inlineStr"/>
      <c r="K18" s="93" t="inlineStr"/>
      <c r="L18" s="93" t="inlineStr">
        <is>
          <t>No Income</t>
        </is>
      </c>
      <c r="M18" s="94" t="inlineStr">
        <is>
          <t>Continue studying</t>
        </is>
      </c>
      <c r="N18" s="95" t="n">
        <v>0</v>
      </c>
      <c r="O18" s="95" t="n">
        <v>0</v>
      </c>
      <c r="P18" s="95" t="n">
        <v>31500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B-100038</t>
        </is>
      </c>
      <c r="B19" s="65" t="inlineStr">
        <is>
          <t>Lakshmi Verma</t>
        </is>
      </c>
      <c r="C19" s="105" t="inlineStr">
        <is>
          <t>Female</t>
        </is>
      </c>
      <c r="D19" s="87" t="inlineStr">
        <is>
          <t>2022</t>
        </is>
      </c>
      <c r="E19" s="88" t="inlineStr">
        <is>
          <t>8858338861</t>
        </is>
      </c>
      <c r="F19" s="89" t="inlineStr">
        <is>
          <t>laxmi.verma.motinagar@gamil.com</t>
        </is>
      </c>
      <c r="G19" s="107" t="inlineStr">
        <is>
          <t>Studying</t>
        </is>
      </c>
      <c r="H19" s="91" t="inlineStr"/>
      <c r="I19" s="92" t="inlineStr"/>
      <c r="J19" s="93" t="inlineStr"/>
      <c r="K19" s="93" t="inlineStr"/>
      <c r="L19" s="93" t="inlineStr">
        <is>
          <t>No Income</t>
        </is>
      </c>
      <c r="M19" s="94" t="inlineStr">
        <is>
          <t>Continue studying</t>
        </is>
      </c>
      <c r="N19" s="95" t="n">
        <v>50000</v>
      </c>
      <c r="O19" s="95" t="n">
        <v>96000</v>
      </c>
      <c r="P19" s="95" t="n">
        <v>24000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B-100039</t>
        </is>
      </c>
      <c r="B20" s="65" t="inlineStr">
        <is>
          <t>Kalpana Devi</t>
        </is>
      </c>
      <c r="C20" s="105" t="inlineStr">
        <is>
          <t>Female</t>
        </is>
      </c>
      <c r="D20" s="87" t="inlineStr">
        <is>
          <t>2022</t>
        </is>
      </c>
      <c r="E20" s="88" t="inlineStr">
        <is>
          <t>9569788255</t>
        </is>
      </c>
      <c r="F20" s="89" t="inlineStr">
        <is>
          <t>+91 95697 88255</t>
        </is>
      </c>
      <c r="G20" s="107" t="inlineStr">
        <is>
          <t>Studying</t>
        </is>
      </c>
      <c r="H20" s="91" t="inlineStr"/>
      <c r="I20" s="92" t="inlineStr"/>
      <c r="J20" s="93" t="inlineStr"/>
      <c r="K20" s="93" t="inlineStr"/>
      <c r="L20" s="93" t="inlineStr">
        <is>
          <t>No Income</t>
        </is>
      </c>
      <c r="M20" s="94" t="inlineStr">
        <is>
          <t>Continue studying</t>
        </is>
      </c>
      <c r="N20" s="95" t="n">
        <v>50000</v>
      </c>
      <c r="O20" s="95" t="n">
        <v>96000</v>
      </c>
      <c r="P20" s="95" t="n">
        <v>24000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B-100342</t>
        </is>
      </c>
      <c r="B21" s="65" t="inlineStr">
        <is>
          <t>Khushboo Verma</t>
        </is>
      </c>
      <c r="C21" s="105" t="inlineStr">
        <is>
          <t>Female</t>
        </is>
      </c>
      <c r="D21" s="87" t="inlineStr">
        <is>
          <t>2022</t>
        </is>
      </c>
      <c r="E21" s="88" t="inlineStr">
        <is>
          <t>9305602912</t>
        </is>
      </c>
      <c r="F21" s="89" t="inlineStr">
        <is>
          <t>kv1954510@gmail.com</t>
        </is>
      </c>
      <c r="G21" s="107" t="inlineStr">
        <is>
          <t>Studying</t>
        </is>
      </c>
      <c r="H21" s="91" t="inlineStr"/>
      <c r="I21" s="92" t="inlineStr"/>
      <c r="J21" s="93" t="inlineStr"/>
      <c r="K21" s="93" t="inlineStr"/>
      <c r="L21" s="93" t="inlineStr">
        <is>
          <t>No Income</t>
        </is>
      </c>
      <c r="M21" s="94" t="inlineStr">
        <is>
          <t>Complete course and transition to work</t>
        </is>
      </c>
      <c r="N21" s="95" t="n">
        <v>10000</v>
      </c>
      <c r="O21" s="95" t="n">
        <v>72000</v>
      </c>
      <c r="P21" s="95" t="n">
        <v>12000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B-100318</t>
        </is>
      </c>
      <c r="B22" s="65" t="inlineStr">
        <is>
          <t>Manju Sharma</t>
        </is>
      </c>
      <c r="C22" s="105" t="inlineStr">
        <is>
          <t>Female</t>
        </is>
      </c>
      <c r="D22" s="87" t="inlineStr">
        <is>
          <t>2015</t>
        </is>
      </c>
      <c r="E22" s="88" t="inlineStr">
        <is>
          <t>9076518353</t>
        </is>
      </c>
      <c r="F22" s="89" t="inlineStr">
        <is>
          <t>manjusharma89898@gmail.com</t>
        </is>
      </c>
      <c r="G22" s="106" t="inlineStr">
        <is>
          <t>Studying and working</t>
        </is>
      </c>
      <c r="H22" s="91" t="inlineStr"/>
      <c r="I22" s="92" t="inlineStr"/>
      <c r="J22" s="93" t="inlineStr"/>
      <c r="K22" s="93" t="inlineStr">
        <is>
          <t>Other</t>
        </is>
      </c>
      <c r="L22" s="93" t="inlineStr">
        <is>
          <t>Less than ₹10,000</t>
        </is>
      </c>
      <c r="M22" s="94" t="inlineStr">
        <is>
          <t>Complete course and transition to work</t>
        </is>
      </c>
      <c r="N22" s="95" t="n">
        <v>0</v>
      </c>
      <c r="O22" s="95" t="n">
        <v>48000</v>
      </c>
      <c r="P22" s="95" t="n">
        <v>12000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B-100324</t>
        </is>
      </c>
      <c r="B23" s="65" t="inlineStr">
        <is>
          <t>Neetu Devi</t>
        </is>
      </c>
      <c r="C23" s="105" t="inlineStr">
        <is>
          <t>Female</t>
        </is>
      </c>
      <c r="D23" s="87" t="inlineStr">
        <is>
          <t>2020</t>
        </is>
      </c>
      <c r="E23" s="88" t="inlineStr">
        <is>
          <t>8545008856</t>
        </is>
      </c>
      <c r="F23" s="89" t="inlineStr">
        <is>
          <t>neetukumari8999@gmail.com</t>
        </is>
      </c>
      <c r="G23" s="109" t="inlineStr">
        <is>
          <t>Working</t>
        </is>
      </c>
      <c r="H23" s="91" t="inlineStr"/>
      <c r="I23" s="92" t="inlineStr"/>
      <c r="J23" s="93" t="inlineStr"/>
      <c r="K23" s="93" t="inlineStr">
        <is>
          <t>Hospitality (hotel, restaurant, catering)</t>
        </is>
      </c>
      <c r="L23" s="93" t="inlineStr">
        <is>
          <t>₹10,000 – ₹20,000</t>
        </is>
      </c>
      <c r="M23" s="94" t="inlineStr">
        <is>
          <t>Continue working</t>
        </is>
      </c>
      <c r="N23" s="95" t="n">
        <v>0</v>
      </c>
      <c r="O23" s="95" t="n">
        <v>60000</v>
      </c>
      <c r="P23" s="95" t="n">
        <v>24000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B-100332</t>
        </is>
      </c>
      <c r="B24" s="65" t="inlineStr">
        <is>
          <t>Neha Verma</t>
        </is>
      </c>
      <c r="C24" s="105" t="inlineStr">
        <is>
          <t>Female</t>
        </is>
      </c>
      <c r="D24" s="87" t="inlineStr">
        <is>
          <t>2022</t>
        </is>
      </c>
      <c r="E24" s="88" t="inlineStr">
        <is>
          <t>9058761589</t>
        </is>
      </c>
      <c r="F24" s="89" t="inlineStr">
        <is>
          <t>-</t>
        </is>
      </c>
      <c r="G24" s="107" t="inlineStr">
        <is>
          <t>Studying</t>
        </is>
      </c>
      <c r="H24" s="91" t="inlineStr"/>
      <c r="I24" s="92" t="inlineStr"/>
      <c r="J24" s="93" t="inlineStr"/>
      <c r="K24" s="93" t="inlineStr">
        <is>
          <t>Education or Training</t>
        </is>
      </c>
      <c r="L24" s="93" t="inlineStr">
        <is>
          <t>No Income</t>
        </is>
      </c>
      <c r="M24" s="94" t="inlineStr">
        <is>
          <t>Continue studying</t>
        </is>
      </c>
      <c r="N24" s="95" t="n">
        <v>0</v>
      </c>
      <c r="O24" s="95" t="n">
        <v>54000</v>
      </c>
      <c r="P24" s="95" t="n">
        <v>24000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B-100037</t>
        </is>
      </c>
      <c r="B25" s="65" t="inlineStr">
        <is>
          <t>Priya Jaiswal</t>
        </is>
      </c>
      <c r="C25" s="105" t="inlineStr">
        <is>
          <t>Female</t>
        </is>
      </c>
      <c r="D25" s="87" t="inlineStr">
        <is>
          <t>2023</t>
        </is>
      </c>
      <c r="E25" s="88" t="inlineStr">
        <is>
          <t>7052696083</t>
        </is>
      </c>
      <c r="F25" s="89" t="inlineStr">
        <is>
          <t>jaiswal.priya.lucknow@gmail.com</t>
        </is>
      </c>
      <c r="G25" s="107" t="inlineStr">
        <is>
          <t>Studying</t>
        </is>
      </c>
      <c r="H25" s="91" t="inlineStr"/>
      <c r="I25" s="92" t="inlineStr"/>
      <c r="J25" s="93" t="inlineStr"/>
      <c r="K25" s="93" t="inlineStr"/>
      <c r="L25" s="93" t="inlineStr">
        <is>
          <t>No Income</t>
        </is>
      </c>
      <c r="M25" s="94" t="inlineStr">
        <is>
          <t>Continue studying</t>
        </is>
      </c>
      <c r="N25" s="95" t="n">
        <v>30000</v>
      </c>
      <c r="O25" s="95" t="n">
        <v>96000</v>
      </c>
      <c r="P25" s="95" t="n">
        <v>24000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36" customHeight="1">
      <c r="A26" s="86" t="inlineStr">
        <is>
          <t>B-100331</t>
        </is>
      </c>
      <c r="B26" s="65" t="inlineStr">
        <is>
          <t>Rakhi Tiwari</t>
        </is>
      </c>
      <c r="C26" s="105" t="inlineStr">
        <is>
          <t>Female</t>
        </is>
      </c>
      <c r="D26" s="87" t="inlineStr">
        <is>
          <t>2022</t>
        </is>
      </c>
      <c r="E26" s="88" t="inlineStr">
        <is>
          <t>9076518353</t>
        </is>
      </c>
      <c r="F26" s="89" t="inlineStr">
        <is>
          <t>no</t>
        </is>
      </c>
      <c r="G26" s="90" t="inlineStr">
        <is>
          <t>Looking for a job</t>
        </is>
      </c>
      <c r="H26" s="91" t="inlineStr"/>
      <c r="I26" s="92" t="inlineStr"/>
      <c r="J26" s="93" t="inlineStr"/>
      <c r="K26" s="93" t="inlineStr">
        <is>
          <t>Hospitality (hotel, restaurant, catering)</t>
        </is>
      </c>
      <c r="L26" s="93" t="inlineStr">
        <is>
          <t>No Income</t>
        </is>
      </c>
      <c r="M26" s="94" t="inlineStr">
        <is>
          <t>Complete course and transition to work</t>
        </is>
      </c>
      <c r="N26" s="95" t="n">
        <v>0</v>
      </c>
      <c r="O26" s="95" t="n">
        <v>96000</v>
      </c>
      <c r="P26" s="95" t="n">
        <v>18000</v>
      </c>
      <c r="Q26" s="96" t="inlineStr"/>
      <c r="R26" s="97">
        <f>IFERROR(N26+O26+P26,0)</f>
        <v/>
      </c>
      <c r="S26" s="98" t="inlineStr"/>
      <c r="T26" s="98" t="inlineStr"/>
      <c r="U26" s="99" t="inlineStr"/>
      <c r="V26" s="99" t="inlineStr"/>
      <c r="W26" s="64" t="inlineStr"/>
      <c r="X26" s="94" t="inlineStr"/>
      <c r="Y26" s="100">
        <f>COUNTIF('Interaction Log'!A:A,A26)</f>
        <v/>
      </c>
      <c r="Z26" s="101">
        <f>IFERROR(TEXT(MAXIFS('Interaction Log'!D:D,'Interaction Log'!A:A,A26),"dd-mmm-yy"),"")</f>
        <v/>
      </c>
      <c r="AA26" s="102">
        <f>COUNTIFS('SSG Attendance Log'!A:A,A26,'SSG Attendance Log'!H:H,"Yes")</f>
        <v/>
      </c>
      <c r="AB26" s="103">
        <f>COUNTIF('Crisis Log'!A:A,A26)</f>
        <v/>
      </c>
      <c r="AC26" s="104">
        <f>IFERROR(INDEX('Crisis Log'!D:D,MATCH(1,('Crisis Log'!A:A=A26)*('Crisis Log'!H:H&lt;&gt;"Yes"),0)),"")</f>
        <v/>
      </c>
    </row>
    <row r="27" ht="36" customHeight="1">
      <c r="A27" s="86" t="inlineStr">
        <is>
          <t>B-100322</t>
        </is>
      </c>
      <c r="B27" s="65" t="inlineStr">
        <is>
          <t>Roli Bhartiya</t>
        </is>
      </c>
      <c r="C27" s="105" t="inlineStr">
        <is>
          <t>Female</t>
        </is>
      </c>
      <c r="D27" s="87" t="inlineStr">
        <is>
          <t>2020</t>
        </is>
      </c>
      <c r="E27" s="88" t="inlineStr">
        <is>
          <t>7398908668</t>
        </is>
      </c>
      <c r="F27" s="89" t="inlineStr">
        <is>
          <t>bhartiyaroli535@gmail.com</t>
        </is>
      </c>
      <c r="G27" s="107" t="inlineStr">
        <is>
          <t>Studying</t>
        </is>
      </c>
      <c r="H27" s="91" t="inlineStr">
        <is>
          <t>MA</t>
        </is>
      </c>
      <c r="I27" s="92" t="inlineStr"/>
      <c r="J27" s="93" t="inlineStr"/>
      <c r="K27" s="93" t="inlineStr"/>
      <c r="L27" s="93" t="inlineStr">
        <is>
          <t>No Income</t>
        </is>
      </c>
      <c r="M27" s="94" t="inlineStr">
        <is>
          <t>Complete course and transition to work</t>
        </is>
      </c>
      <c r="N27" s="95" t="n">
        <v>0</v>
      </c>
      <c r="O27" s="95" t="n">
        <v>48000</v>
      </c>
      <c r="P27" s="95" t="n">
        <v>24000</v>
      </c>
      <c r="Q27" s="96" t="inlineStr"/>
      <c r="R27" s="97">
        <f>IFERROR(N27+O27+P27,0)</f>
        <v/>
      </c>
      <c r="S27" s="98" t="inlineStr"/>
      <c r="T27" s="98" t="inlineStr"/>
      <c r="U27" s="99" t="inlineStr"/>
      <c r="V27" s="99" t="inlineStr"/>
      <c r="W27" s="64" t="inlineStr"/>
      <c r="X27" s="94" t="inlineStr"/>
      <c r="Y27" s="100">
        <f>COUNTIF('Interaction Log'!A:A,A27)</f>
        <v/>
      </c>
      <c r="Z27" s="101">
        <f>IFERROR(TEXT(MAXIFS('Interaction Log'!D:D,'Interaction Log'!A:A,A27),"dd-mmm-yy"),"")</f>
        <v/>
      </c>
      <c r="AA27" s="102">
        <f>COUNTIFS('SSG Attendance Log'!A:A,A27,'SSG Attendance Log'!H:H,"Yes")</f>
        <v/>
      </c>
      <c r="AB27" s="103">
        <f>COUNTIF('Crisis Log'!A:A,A27)</f>
        <v/>
      </c>
      <c r="AC27" s="104">
        <f>IFERROR(INDEX('Crisis Log'!D:D,MATCH(1,('Crisis Log'!A:A=A27)*('Crisis Log'!H:H&lt;&gt;"Yes"),0)),"")</f>
        <v/>
      </c>
    </row>
    <row r="28" ht="36" customHeight="1">
      <c r="A28" s="86" t="inlineStr">
        <is>
          <t>B-100325</t>
        </is>
      </c>
      <c r="B28" s="65" t="inlineStr">
        <is>
          <t>Saiba</t>
        </is>
      </c>
      <c r="C28" s="105" t="inlineStr">
        <is>
          <t>Female</t>
        </is>
      </c>
      <c r="D28" s="87" t="inlineStr">
        <is>
          <t>2021</t>
        </is>
      </c>
      <c r="E28" s="88" t="inlineStr">
        <is>
          <t>8756593858</t>
        </is>
      </c>
      <c r="F28" s="89" t="inlineStr">
        <is>
          <t>naazmakeup99@gmail.com</t>
        </is>
      </c>
      <c r="G28" s="109" t="inlineStr">
        <is>
          <t>Working</t>
        </is>
      </c>
      <c r="H28" s="91" t="inlineStr"/>
      <c r="I28" s="92" t="inlineStr"/>
      <c r="J28" s="93" t="inlineStr"/>
      <c r="K28" s="93" t="inlineStr">
        <is>
          <t>Freelance or Gig work</t>
        </is>
      </c>
      <c r="L28" s="93" t="inlineStr">
        <is>
          <t>Less than ₹10,000</t>
        </is>
      </c>
      <c r="M28" s="94" t="inlineStr">
        <is>
          <t>Job change or transition</t>
        </is>
      </c>
      <c r="N28" s="95" t="n">
        <v>0</v>
      </c>
      <c r="O28" s="95" t="n">
        <v>36000</v>
      </c>
      <c r="P28" s="95" t="n">
        <v>24000</v>
      </c>
      <c r="Q28" s="96" t="inlineStr"/>
      <c r="R28" s="97">
        <f>IFERROR(N28+O28+P28,0)</f>
        <v/>
      </c>
      <c r="S28" s="98" t="inlineStr"/>
      <c r="T28" s="98" t="inlineStr"/>
      <c r="U28" s="99" t="inlineStr"/>
      <c r="V28" s="99" t="inlineStr"/>
      <c r="W28" s="64" t="inlineStr"/>
      <c r="X28" s="94" t="inlineStr"/>
      <c r="Y28" s="100">
        <f>COUNTIF('Interaction Log'!A:A,A28)</f>
        <v/>
      </c>
      <c r="Z28" s="101">
        <f>IFERROR(TEXT(MAXIFS('Interaction Log'!D:D,'Interaction Log'!A:A,A28),"dd-mmm-yy"),"")</f>
        <v/>
      </c>
      <c r="AA28" s="102">
        <f>COUNTIFS('SSG Attendance Log'!A:A,A28,'SSG Attendance Log'!H:H,"Yes")</f>
        <v/>
      </c>
      <c r="AB28" s="103">
        <f>COUNTIF('Crisis Log'!A:A,A28)</f>
        <v/>
      </c>
      <c r="AC28" s="104">
        <f>IFERROR(INDEX('Crisis Log'!D:D,MATCH(1,('Crisis Log'!A:A=A28)*('Crisis Log'!H:H&lt;&gt;"Yes"),0)),"")</f>
        <v/>
      </c>
    </row>
    <row r="29" ht="36" customHeight="1">
      <c r="A29" s="86" t="inlineStr">
        <is>
          <t>B-100327</t>
        </is>
      </c>
      <c r="B29" s="65" t="inlineStr">
        <is>
          <t>Shivangi Pal</t>
        </is>
      </c>
      <c r="C29" s="105" t="inlineStr">
        <is>
          <t>Female</t>
        </is>
      </c>
      <c r="D29" s="87" t="inlineStr">
        <is>
          <t>2020</t>
        </is>
      </c>
      <c r="E29" s="88" t="inlineStr">
        <is>
          <t>8604406588</t>
        </is>
      </c>
      <c r="F29" s="89" t="inlineStr">
        <is>
          <t>palshivang710@gmail.com</t>
        </is>
      </c>
      <c r="G29" s="106" t="inlineStr">
        <is>
          <t>Studying and working</t>
        </is>
      </c>
      <c r="H29" s="91" t="inlineStr">
        <is>
          <t>BSC</t>
        </is>
      </c>
      <c r="I29" s="92" t="inlineStr"/>
      <c r="J29" s="93" t="inlineStr"/>
      <c r="K29" s="93" t="inlineStr">
        <is>
          <t>Healthcare or Care work</t>
        </is>
      </c>
      <c r="L29" s="93" t="inlineStr">
        <is>
          <t>₹10,000 – ₹20,000</t>
        </is>
      </c>
      <c r="M29" s="94" t="inlineStr">
        <is>
          <t>Continue working</t>
        </is>
      </c>
      <c r="N29" s="95" t="n">
        <v>20000</v>
      </c>
      <c r="O29" s="95" t="n">
        <v>60000</v>
      </c>
      <c r="P29" s="95" t="n">
        <v>24000</v>
      </c>
      <c r="Q29" s="96" t="inlineStr"/>
      <c r="R29" s="97">
        <f>IFERROR(N29+O29+P29,0)</f>
        <v/>
      </c>
      <c r="S29" s="98" t="inlineStr"/>
      <c r="T29" s="98" t="inlineStr"/>
      <c r="U29" s="99" t="inlineStr"/>
      <c r="V29" s="99" t="inlineStr"/>
      <c r="W29" s="64" t="inlineStr"/>
      <c r="X29" s="94" t="inlineStr"/>
      <c r="Y29" s="100">
        <f>COUNTIF('Interaction Log'!A:A,A29)</f>
        <v/>
      </c>
      <c r="Z29" s="101">
        <f>IFERROR(TEXT(MAXIFS('Interaction Log'!D:D,'Interaction Log'!A:A,A29),"dd-mmm-yy"),"")</f>
        <v/>
      </c>
      <c r="AA29" s="102">
        <f>COUNTIFS('SSG Attendance Log'!A:A,A29,'SSG Attendance Log'!H:H,"Yes")</f>
        <v/>
      </c>
      <c r="AB29" s="103">
        <f>COUNTIF('Crisis Log'!A:A,A29)</f>
        <v/>
      </c>
      <c r="AC29" s="104">
        <f>IFERROR(INDEX('Crisis Log'!D:D,MATCH(1,('Crisis Log'!A:A=A29)*('Crisis Log'!H:H&lt;&gt;"Yes"),0)),"")</f>
        <v/>
      </c>
    </row>
    <row r="30" ht="36" customHeight="1">
      <c r="A30" s="86" t="inlineStr">
        <is>
          <t>B-100323</t>
        </is>
      </c>
      <c r="B30" s="65" t="inlineStr">
        <is>
          <t>Shubhi Verma</t>
        </is>
      </c>
      <c r="C30" s="105" t="inlineStr">
        <is>
          <t>Female</t>
        </is>
      </c>
      <c r="D30" s="87" t="inlineStr">
        <is>
          <t>2020</t>
        </is>
      </c>
      <c r="E30" s="88" t="inlineStr">
        <is>
          <t>8115565763</t>
        </is>
      </c>
      <c r="F30" s="89" t="inlineStr">
        <is>
          <t>vermashubhi6o7@gmail.com</t>
        </is>
      </c>
      <c r="G30" s="106" t="inlineStr">
        <is>
          <t>Studying and working</t>
        </is>
      </c>
      <c r="H30" s="91" t="inlineStr"/>
      <c r="I30" s="92" t="inlineStr"/>
      <c r="J30" s="93" t="inlineStr"/>
      <c r="K30" s="93" t="inlineStr">
        <is>
          <t>Hospitality (hotel, restaurant, catering)</t>
        </is>
      </c>
      <c r="L30" s="93" t="inlineStr">
        <is>
          <t>Less than ₹10,000</t>
        </is>
      </c>
      <c r="M30" s="94" t="inlineStr">
        <is>
          <t>Complete course and transition to work</t>
        </is>
      </c>
      <c r="N30" s="95" t="n">
        <v>30000</v>
      </c>
      <c r="O30" s="95" t="n">
        <v>84000</v>
      </c>
      <c r="P30" s="95" t="n">
        <v>12000</v>
      </c>
      <c r="Q30" s="96" t="inlineStr"/>
      <c r="R30" s="97">
        <f>IFERROR(N30+O30+P30,0)</f>
        <v/>
      </c>
      <c r="S30" s="98" t="inlineStr"/>
      <c r="T30" s="98" t="inlineStr"/>
      <c r="U30" s="99" t="inlineStr"/>
      <c r="V30" s="99" t="inlineStr"/>
      <c r="W30" s="64" t="inlineStr"/>
      <c r="X30" s="94" t="inlineStr"/>
      <c r="Y30" s="100">
        <f>COUNTIF('Interaction Log'!A:A,A30)</f>
        <v/>
      </c>
      <c r="Z30" s="101">
        <f>IFERROR(TEXT(MAXIFS('Interaction Log'!D:D,'Interaction Log'!A:A,A30),"dd-mmm-yy"),"")</f>
        <v/>
      </c>
      <c r="AA30" s="102">
        <f>COUNTIFS('SSG Attendance Log'!A:A,A30,'SSG Attendance Log'!H:H,"Yes")</f>
        <v/>
      </c>
      <c r="AB30" s="103">
        <f>COUNTIF('Crisis Log'!A:A,A30)</f>
        <v/>
      </c>
      <c r="AC30" s="104">
        <f>IFERROR(INDEX('Crisis Log'!D:D,MATCH(1,('Crisis Log'!A:A=A30)*('Crisis Log'!H:H&lt;&gt;"Yes"),0)),"")</f>
        <v/>
      </c>
    </row>
    <row r="31" ht="36" customHeight="1">
      <c r="A31" s="86" t="inlineStr">
        <is>
          <t>B-100034</t>
        </is>
      </c>
      <c r="B31" s="65" t="inlineStr">
        <is>
          <t>Sneha yadav</t>
        </is>
      </c>
      <c r="C31" s="105" t="inlineStr">
        <is>
          <t>Female</t>
        </is>
      </c>
      <c r="D31" s="87" t="inlineStr">
        <is>
          <t>2023</t>
        </is>
      </c>
      <c r="E31" s="88" t="inlineStr">
        <is>
          <t>8874878830</t>
        </is>
      </c>
      <c r="F31" s="89" t="inlineStr">
        <is>
          <t>senha999yadav@gmail.com</t>
        </is>
      </c>
      <c r="G31" s="107" t="inlineStr">
        <is>
          <t>Studying</t>
        </is>
      </c>
      <c r="H31" s="91" t="inlineStr">
        <is>
          <t>BJMC</t>
        </is>
      </c>
      <c r="I31" s="92" t="inlineStr"/>
      <c r="J31" s="93" t="inlineStr"/>
      <c r="K31" s="93" t="inlineStr">
        <is>
          <t>Other</t>
        </is>
      </c>
      <c r="L31" s="93" t="inlineStr">
        <is>
          <t>No Income</t>
        </is>
      </c>
      <c r="M31" s="94" t="inlineStr">
        <is>
          <t>Complete course and transition to work</t>
        </is>
      </c>
      <c r="N31" s="95" t="n">
        <v>50000</v>
      </c>
      <c r="O31" s="95" t="n">
        <v>60000</v>
      </c>
      <c r="P31" s="95" t="n">
        <v>24000</v>
      </c>
      <c r="Q31" s="96" t="inlineStr"/>
      <c r="R31" s="97">
        <f>IFERROR(N31+O31+P31,0)</f>
        <v/>
      </c>
      <c r="S31" s="98" t="inlineStr"/>
      <c r="T31" s="98" t="inlineStr"/>
      <c r="U31" s="99" t="inlineStr"/>
      <c r="V31" s="99" t="inlineStr"/>
      <c r="W31" s="64" t="inlineStr"/>
      <c r="X31" s="94" t="inlineStr"/>
      <c r="Y31" s="100">
        <f>COUNTIF('Interaction Log'!A:A,A31)</f>
        <v/>
      </c>
      <c r="Z31" s="101">
        <f>IFERROR(TEXT(MAXIFS('Interaction Log'!D:D,'Interaction Log'!A:A,A31),"dd-mmm-yy"),"")</f>
        <v/>
      </c>
      <c r="AA31" s="102">
        <f>COUNTIFS('SSG Attendance Log'!A:A,A31,'SSG Attendance Log'!H:H,"Yes")</f>
        <v/>
      </c>
      <c r="AB31" s="103">
        <f>COUNTIF('Crisis Log'!A:A,A31)</f>
        <v/>
      </c>
      <c r="AC31" s="104">
        <f>IFERROR(INDEX('Crisis Log'!D:D,MATCH(1,('Crisis Log'!A:A=A31)*('Crisis Log'!H:H&lt;&gt;"Yes"),0)),"")</f>
        <v/>
      </c>
    </row>
    <row r="32" ht="36" customHeight="1">
      <c r="A32" s="86" t="inlineStr">
        <is>
          <t>B-100319</t>
        </is>
      </c>
      <c r="B32" s="65" t="inlineStr">
        <is>
          <t>Sonam Singh</t>
        </is>
      </c>
      <c r="C32" s="105" t="inlineStr">
        <is>
          <t>Female</t>
        </is>
      </c>
      <c r="D32" s="87" t="inlineStr">
        <is>
          <t>2015</t>
        </is>
      </c>
      <c r="E32" s="88" t="inlineStr">
        <is>
          <t>7565948930</t>
        </is>
      </c>
      <c r="F32" s="89" t="inlineStr">
        <is>
          <t>sonamsing718@gmail.com</t>
        </is>
      </c>
      <c r="G32" s="109" t="inlineStr">
        <is>
          <t>Working</t>
        </is>
      </c>
      <c r="H32" s="91" t="inlineStr"/>
      <c r="I32" s="92" t="inlineStr"/>
      <c r="J32" s="93" t="inlineStr"/>
      <c r="K32" s="93" t="inlineStr">
        <is>
          <t>Other</t>
        </is>
      </c>
      <c r="L32" s="93" t="inlineStr">
        <is>
          <t>Less than ₹10,000</t>
        </is>
      </c>
      <c r="M32" s="94" t="inlineStr">
        <is>
          <t>Continue working</t>
        </is>
      </c>
      <c r="N32" s="95" t="n">
        <v>0</v>
      </c>
      <c r="O32" s="95" t="n">
        <v>0</v>
      </c>
      <c r="P32" s="95" t="n">
        <v>24000</v>
      </c>
      <c r="Q32" s="96" t="inlineStr"/>
      <c r="R32" s="97">
        <f>IFERROR(N32+O32+P32,0)</f>
        <v/>
      </c>
      <c r="S32" s="98" t="inlineStr"/>
      <c r="T32" s="98" t="inlineStr"/>
      <c r="U32" s="99" t="inlineStr"/>
      <c r="V32" s="99" t="inlineStr"/>
      <c r="W32" s="64" t="inlineStr"/>
      <c r="X32" s="94" t="inlineStr"/>
      <c r="Y32" s="100">
        <f>COUNTIF('Interaction Log'!A:A,A32)</f>
        <v/>
      </c>
      <c r="Z32" s="101">
        <f>IFERROR(TEXT(MAXIFS('Interaction Log'!D:D,'Interaction Log'!A:A,A32),"dd-mmm-yy"),"")</f>
        <v/>
      </c>
      <c r="AA32" s="102">
        <f>COUNTIFS('SSG Attendance Log'!A:A,A32,'SSG Attendance Log'!H:H,"Yes")</f>
        <v/>
      </c>
      <c r="AB32" s="103">
        <f>COUNTIF('Crisis Log'!A:A,A32)</f>
        <v/>
      </c>
      <c r="AC32" s="104">
        <f>IFERROR(INDEX('Crisis Log'!D:D,MATCH(1,('Crisis Log'!A:A=A32)*('Crisis Log'!H:H&lt;&gt;"Yes"),0)),"")</f>
        <v/>
      </c>
    </row>
    <row r="33" ht="36" customHeight="1">
      <c r="A33" s="86" t="inlineStr">
        <is>
          <t>B-100328</t>
        </is>
      </c>
      <c r="B33" s="65" t="inlineStr">
        <is>
          <t>Zeenat Masood</t>
        </is>
      </c>
      <c r="C33" s="105" t="inlineStr">
        <is>
          <t>Female</t>
        </is>
      </c>
      <c r="D33" s="87" t="inlineStr">
        <is>
          <t>2020</t>
        </is>
      </c>
      <c r="E33" s="88" t="inlineStr">
        <is>
          <t>9336177295</t>
        </is>
      </c>
      <c r="F33" s="89" t="inlineStr">
        <is>
          <t>No</t>
        </is>
      </c>
      <c r="G33" s="90" t="inlineStr">
        <is>
          <t>Looking for a job</t>
        </is>
      </c>
      <c r="H33" s="91" t="inlineStr"/>
      <c r="I33" s="92" t="inlineStr"/>
      <c r="J33" s="93" t="inlineStr"/>
      <c r="K33" s="93" t="inlineStr">
        <is>
          <t>Healthcare or Care work</t>
        </is>
      </c>
      <c r="L33" s="93" t="inlineStr">
        <is>
          <t>No Income</t>
        </is>
      </c>
      <c r="M33" s="94" t="inlineStr">
        <is>
          <t>Still exploring</t>
        </is>
      </c>
      <c r="N33" s="95" t="n">
        <v>0</v>
      </c>
      <c r="O33" s="95" t="n">
        <v>96000</v>
      </c>
      <c r="P33" s="95" t="n">
        <v>24000</v>
      </c>
      <c r="Q33" s="96" t="inlineStr"/>
      <c r="R33" s="97">
        <f>IFERROR(N33+O33+P33,0)</f>
        <v/>
      </c>
      <c r="S33" s="98" t="inlineStr"/>
      <c r="T33" s="98" t="inlineStr"/>
      <c r="U33" s="99" t="inlineStr"/>
      <c r="V33" s="99" t="inlineStr"/>
      <c r="W33" s="64" t="inlineStr"/>
      <c r="X33" s="94" t="inlineStr"/>
      <c r="Y33" s="100">
        <f>COUNTIF('Interaction Log'!A:A,A33)</f>
        <v/>
      </c>
      <c r="Z33" s="101">
        <f>IFERROR(TEXT(MAXIFS('Interaction Log'!D:D,'Interaction Log'!A:A,A33),"dd-mmm-yy"),"")</f>
        <v/>
      </c>
      <c r="AA33" s="102">
        <f>COUNTIFS('SSG Attendance Log'!A:A,A33,'SSG Attendance Log'!H:H,"Yes")</f>
        <v/>
      </c>
      <c r="AB33" s="103">
        <f>COUNTIF('Crisis Log'!A:A,A33)</f>
        <v/>
      </c>
      <c r="AC33" s="104">
        <f>IFERROR(INDEX('Crisis Log'!D:D,MATCH(1,('Crisis Log'!A:A=A33)*('Crisis Log'!H:H&lt;&gt;"Yes"),0)),"")</f>
        <v/>
      </c>
    </row>
    <row r="34" ht="36" customHeight="1">
      <c r="A34" s="86" t="inlineStr">
        <is>
          <t>B-100335</t>
        </is>
      </c>
      <c r="B34" s="65" t="inlineStr">
        <is>
          <t>Mohd Afzal</t>
        </is>
      </c>
      <c r="C34" s="64" t="inlineStr">
        <is>
          <t>Male</t>
        </is>
      </c>
      <c r="D34" s="87" t="inlineStr">
        <is>
          <t>2022</t>
        </is>
      </c>
      <c r="E34" s="88" t="inlineStr">
        <is>
          <t>8383045992</t>
        </is>
      </c>
      <c r="F34" s="89" t="inlineStr">
        <is>
          <t>ma1831498@gmail.com</t>
        </is>
      </c>
      <c r="G34" s="106" t="inlineStr">
        <is>
          <t>Studying and working</t>
        </is>
      </c>
      <c r="H34" s="91" t="inlineStr">
        <is>
          <t>BMLT Ist Year</t>
        </is>
      </c>
      <c r="I34" s="92" t="inlineStr"/>
      <c r="J34" s="93" t="inlineStr"/>
      <c r="K34" s="93" t="inlineStr">
        <is>
          <t>Other</t>
        </is>
      </c>
      <c r="L34" s="93" t="inlineStr">
        <is>
          <t>Less than ₹10,000</t>
        </is>
      </c>
      <c r="M34" s="94" t="inlineStr">
        <is>
          <t>Continue studying</t>
        </is>
      </c>
      <c r="N34" s="95" t="n">
        <v>70000</v>
      </c>
      <c r="O34" s="95" t="n">
        <v>60000</v>
      </c>
      <c r="P34" s="95" t="n">
        <v>24000</v>
      </c>
      <c r="Q34" s="96" t="inlineStr"/>
      <c r="R34" s="97">
        <f>IFERROR(N34+O34+P34,0)</f>
        <v/>
      </c>
      <c r="S34" s="98" t="inlineStr"/>
      <c r="T34" s="98" t="inlineStr"/>
      <c r="U34" s="99" t="inlineStr"/>
      <c r="V34" s="99" t="inlineStr"/>
      <c r="W34" s="64" t="inlineStr"/>
      <c r="X34" s="94" t="inlineStr"/>
      <c r="Y34" s="100">
        <f>COUNTIF('Interaction Log'!A:A,A34)</f>
        <v/>
      </c>
      <c r="Z34" s="101">
        <f>IFERROR(TEXT(MAXIFS('Interaction Log'!D:D,'Interaction Log'!A:A,A34),"dd-mmm-yy"),"")</f>
        <v/>
      </c>
      <c r="AA34" s="102">
        <f>COUNTIFS('SSG Attendance Log'!A:A,A34,'SSG Attendance Log'!H:H,"Yes")</f>
        <v/>
      </c>
      <c r="AB34" s="103">
        <f>COUNTIF('Crisis Log'!A:A,A34)</f>
        <v/>
      </c>
      <c r="AC34" s="104">
        <f>IFERROR(INDEX('Crisis Log'!D:D,MATCH(1,('Crisis Log'!A:A=A34)*('Crisis Log'!H:H&lt;&gt;"Yes"),0)),"")</f>
        <v/>
      </c>
    </row>
    <row r="35" ht="13" customHeight="1">
      <c r="A35" s="110" t="inlineStr">
        <is>
          <t xml:space="preserve">  CHAPTER NOTES</t>
        </is>
      </c>
      <c r="B35" s="114" t="n"/>
      <c r="C35" s="114" t="n"/>
      <c r="D35" s="114" t="n"/>
      <c r="E35" s="114" t="n"/>
      <c r="F35" s="114" t="n"/>
      <c r="G35" s="114" t="n"/>
      <c r="H35" s="114" t="n"/>
      <c r="I35" s="114" t="n"/>
      <c r="J35" s="114" t="n"/>
      <c r="K35" s="114" t="n"/>
      <c r="L35" s="114" t="n"/>
      <c r="M35" s="114" t="n"/>
      <c r="N35" s="114" t="n"/>
      <c r="O35" s="114" t="n"/>
      <c r="P35" s="114" t="n"/>
      <c r="Q35" s="114" t="n"/>
      <c r="R35" s="114" t="n"/>
      <c r="S35" s="114" t="n"/>
      <c r="T35" s="114" t="n"/>
      <c r="U35" s="114" t="n"/>
      <c r="V35" s="114" t="n"/>
      <c r="W35" s="114" t="n"/>
      <c r="X35" s="114" t="n"/>
      <c r="Y35" s="114" t="n"/>
      <c r="Z35" s="114" t="n"/>
      <c r="AA35" s="114" t="n"/>
      <c r="AB35" s="114" t="n"/>
      <c r="AC35" s="115" t="n"/>
    </row>
    <row r="36" ht="44" customHeight="1">
      <c r="A36" s="111" t="inlineStr">
        <is>
          <t>[ Notes ]</t>
        </is>
      </c>
      <c r="B36" s="114" t="n"/>
      <c r="C36" s="114" t="n"/>
      <c r="D36" s="114" t="n"/>
      <c r="E36" s="114" t="n"/>
      <c r="F36" s="114" t="n"/>
      <c r="G36" s="114" t="n"/>
      <c r="H36" s="114" t="n"/>
      <c r="I36" s="114" t="n"/>
      <c r="J36" s="114" t="n"/>
      <c r="K36" s="114" t="n"/>
      <c r="L36" s="114" t="n"/>
      <c r="M36" s="114" t="n"/>
      <c r="N36" s="114" t="n"/>
      <c r="O36" s="114" t="n"/>
      <c r="P36" s="114" t="n"/>
      <c r="Q36" s="114" t="n"/>
      <c r="R36" s="114" t="n"/>
      <c r="S36" s="114" t="n"/>
      <c r="T36" s="114" t="n"/>
      <c r="U36" s="114" t="n"/>
      <c r="V36" s="114" t="n"/>
      <c r="W36" s="114" t="n"/>
      <c r="X36" s="114" t="n"/>
      <c r="Y36" s="114" t="n"/>
      <c r="Z36" s="114" t="n"/>
      <c r="AA36" s="114" t="n"/>
      <c r="AB36" s="114" t="n"/>
      <c r="AC36" s="115" t="n"/>
    </row>
  </sheetData>
  <autoFilter ref="A5:AC34"/>
  <mergeCells count="13">
    <mergeCell ref="E4:F4"/>
    <mergeCell ref="N4:R4"/>
    <mergeCell ref="Y4:Z4"/>
    <mergeCell ref="A1:AC1"/>
    <mergeCell ref="A36:AC36"/>
    <mergeCell ref="U4:X4"/>
    <mergeCell ref="A4:D4"/>
    <mergeCell ref="A3:AC3"/>
    <mergeCell ref="A35:AC35"/>
    <mergeCell ref="G4:L4"/>
    <mergeCell ref="AB4:AC4"/>
    <mergeCell ref="A2:AC2"/>
    <mergeCell ref="S4:T4"/>
  </mergeCells>
  <dataValidations count="3">
    <dataValidation sqref="T6:T85" showDropDown="0" showInputMessage="0" showErrorMessage="0" allowBlank="0" type="list">
      <formula1>"Lucknow SSG 1,Lucknow SSG 2,Lucknow SSG 3,Lucknow SSG 4,Lucknow SSG 5,Lucknow SSG 6,Lucknow SSG 7,Lucknow SSG 8,Lucknow SSG 9,Lucknow SSG 10"</formula1>
    </dataValidation>
    <dataValidation sqref="C6:C85" showDropDown="0" showInputMessage="0" showErrorMessage="0" allowBlank="0" type="list">
      <formula1>"Male,Female,Prefer not to say"</formula1>
    </dataValidation>
    <dataValidation sqref="G6:G85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7a4d78"/>
    <outlinePr summaryBelow="1" summaryRight="1"/>
    <pageSetUpPr/>
  </sheetPr>
  <dimension ref="A1:AC2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MUMBAI  ·  20 youth  ·  12M 6F 2 gender not set — fill col C  ·  Budget: Rs 935,731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8  Working: 6  ·  Sch: Rs 344,731  Hous: Rs 336,000  Stip: Rs 255,000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B-100402</t>
        </is>
      </c>
      <c r="B6" s="65" t="inlineStr">
        <is>
          <t>Aniket Jadhav</t>
        </is>
      </c>
      <c r="C6" s="64" t="inlineStr">
        <is>
          <t>Male</t>
        </is>
      </c>
      <c r="D6" s="87" t="inlineStr">
        <is>
          <t>2012</t>
        </is>
      </c>
      <c r="E6" s="88" t="inlineStr">
        <is>
          <t>7718050285</t>
        </is>
      </c>
      <c r="F6" s="89" t="inlineStr">
        <is>
          <t>aniket4j4@gmail.com</t>
        </is>
      </c>
      <c r="G6" s="106" t="inlineStr">
        <is>
          <t>Studying and working</t>
        </is>
      </c>
      <c r="H6" s="91" t="inlineStr">
        <is>
          <t>TY - BAMMC</t>
        </is>
      </c>
      <c r="I6" s="92" t="inlineStr"/>
      <c r="J6" s="93" t="inlineStr"/>
      <c r="K6" s="93" t="inlineStr">
        <is>
          <t>IT or Technology</t>
        </is>
      </c>
      <c r="L6" s="93" t="inlineStr">
        <is>
          <t>Less than ₹10,000</t>
        </is>
      </c>
      <c r="M6" s="94" t="inlineStr">
        <is>
          <t>Complete course and transition to work</t>
        </is>
      </c>
      <c r="N6" s="95" t="n">
        <v>0</v>
      </c>
      <c r="O6" s="95" t="n">
        <v>63000</v>
      </c>
      <c r="P6" s="95" t="n">
        <v>27000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B-100418</t>
        </is>
      </c>
      <c r="B7" s="65" t="inlineStr">
        <is>
          <t>Ajay Bharat Rai</t>
        </is>
      </c>
      <c r="C7" s="64" t="inlineStr">
        <is>
          <t>Male</t>
        </is>
      </c>
      <c r="D7" s="87" t="inlineStr">
        <is>
          <t>2023</t>
        </is>
      </c>
      <c r="E7" s="88" t="inlineStr">
        <is>
          <t>7773911686</t>
        </is>
      </c>
      <c r="F7" s="89" t="inlineStr">
        <is>
          <t>arai64917@gmail.com</t>
        </is>
      </c>
      <c r="G7" s="107" t="inlineStr">
        <is>
          <t>Studying</t>
        </is>
      </c>
      <c r="H7" s="91" t="inlineStr">
        <is>
          <t>BMS 3rd Year</t>
        </is>
      </c>
      <c r="I7" s="92" t="inlineStr">
        <is>
          <t>3rd Year</t>
        </is>
      </c>
      <c r="J7" s="93" t="inlineStr"/>
      <c r="K7" s="93" t="inlineStr"/>
      <c r="L7" s="93" t="inlineStr">
        <is>
          <t>No Income</t>
        </is>
      </c>
      <c r="M7" s="94" t="inlineStr">
        <is>
          <t>Start working</t>
        </is>
      </c>
      <c r="N7" s="95" t="n">
        <v>20700</v>
      </c>
      <c r="O7" s="95" t="n">
        <v>42000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B-100543</t>
        </is>
      </c>
      <c r="B8" s="65" t="inlineStr">
        <is>
          <t>Ryan Micheal Fernandes</t>
        </is>
      </c>
      <c r="C8" s="64" t="inlineStr">
        <is>
          <t>Male</t>
        </is>
      </c>
      <c r="D8" s="87" t="inlineStr">
        <is>
          <t>2023</t>
        </is>
      </c>
      <c r="E8" s="88" t="inlineStr">
        <is>
          <t>70452 68072</t>
        </is>
      </c>
      <c r="F8" s="89" t="inlineStr">
        <is>
          <t>ryanfernandes5139@gmail.com</t>
        </is>
      </c>
      <c r="G8" s="107" t="inlineStr">
        <is>
          <t>Studying</t>
        </is>
      </c>
      <c r="H8" s="91" t="inlineStr">
        <is>
          <t>B.Com first year</t>
        </is>
      </c>
      <c r="I8" s="92" t="inlineStr"/>
      <c r="J8" s="93" t="inlineStr"/>
      <c r="K8" s="93" t="inlineStr"/>
      <c r="L8" s="93" t="inlineStr">
        <is>
          <t>No Income</t>
        </is>
      </c>
      <c r="M8" s="94" t="inlineStr">
        <is>
          <t>Continue studying</t>
        </is>
      </c>
      <c r="N8" s="95" t="n">
        <v>20000</v>
      </c>
      <c r="O8" s="95" t="n">
        <v>0</v>
      </c>
      <c r="P8" s="95" t="n">
        <v>30000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B-100541</t>
        </is>
      </c>
      <c r="B9" s="65" t="inlineStr">
        <is>
          <t>Nandani Sanjay Gadekar</t>
        </is>
      </c>
      <c r="C9" s="105" t="inlineStr">
        <is>
          <t>Female</t>
        </is>
      </c>
      <c r="D9" s="87" t="inlineStr">
        <is>
          <t>2018</t>
        </is>
      </c>
      <c r="E9" s="88" t="inlineStr">
        <is>
          <t>9930807109</t>
        </is>
      </c>
      <c r="F9" s="89" t="inlineStr">
        <is>
          <t>nandinigadekar403gmail.com</t>
        </is>
      </c>
      <c r="G9" s="107" t="inlineStr">
        <is>
          <t>Studying</t>
        </is>
      </c>
      <c r="H9" s="91" t="inlineStr">
        <is>
          <t>Nursing First year</t>
        </is>
      </c>
      <c r="I9" s="92" t="inlineStr"/>
      <c r="J9" s="93" t="inlineStr"/>
      <c r="K9" s="93" t="inlineStr">
        <is>
          <t>Healthcare or Care work</t>
        </is>
      </c>
      <c r="L9" s="93" t="inlineStr">
        <is>
          <t>No Income</t>
        </is>
      </c>
      <c r="M9" s="94" t="inlineStr">
        <is>
          <t>Continue studying</t>
        </is>
      </c>
      <c r="N9" s="95" t="n">
        <v>29500</v>
      </c>
      <c r="O9" s="95" t="n">
        <v>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B-100542</t>
        </is>
      </c>
      <c r="B10" s="65" t="inlineStr">
        <is>
          <t>Rama Vijay Karadkar</t>
        </is>
      </c>
      <c r="C10" s="105" t="inlineStr">
        <is>
          <t>Female</t>
        </is>
      </c>
      <c r="D10" s="87" t="inlineStr">
        <is>
          <t>2015</t>
        </is>
      </c>
      <c r="E10" s="88" t="inlineStr">
        <is>
          <t>9082079448</t>
        </is>
      </c>
      <c r="F10" s="89" t="inlineStr">
        <is>
          <t>ramakaradkar2005@gmail.com</t>
        </is>
      </c>
      <c r="G10" s="107" t="inlineStr">
        <is>
          <t>Studying</t>
        </is>
      </c>
      <c r="H10" s="91" t="inlineStr">
        <is>
          <t>Nursing First year</t>
        </is>
      </c>
      <c r="I10" s="92" t="inlineStr"/>
      <c r="J10" s="93" t="inlineStr"/>
      <c r="K10" s="93" t="inlineStr">
        <is>
          <t>Healthcare or Care work</t>
        </is>
      </c>
      <c r="L10" s="93" t="inlineStr">
        <is>
          <t>No Income</t>
        </is>
      </c>
      <c r="M10" s="94" t="inlineStr">
        <is>
          <t>Continue studying</t>
        </is>
      </c>
      <c r="N10" s="95" t="n">
        <v>29500</v>
      </c>
      <c r="O10" s="95" t="n">
        <v>60000</v>
      </c>
      <c r="P10" s="95" t="n">
        <v>36000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B-100393</t>
        </is>
      </c>
      <c r="B11" s="65" t="inlineStr">
        <is>
          <t>Vaishnavi  Jagtap</t>
        </is>
      </c>
      <c r="C11" s="112" t="inlineStr"/>
      <c r="D11" s="87" t="inlineStr"/>
      <c r="E11" s="88" t="inlineStr"/>
      <c r="F11" s="89" t="inlineStr"/>
      <c r="G11" s="109" t="inlineStr">
        <is>
          <t>Working</t>
        </is>
      </c>
      <c r="H11" s="91" t="inlineStr"/>
      <c r="I11" s="92" t="inlineStr"/>
      <c r="J11" s="93" t="inlineStr"/>
      <c r="K11" s="93" t="inlineStr">
        <is>
          <t>Other</t>
        </is>
      </c>
      <c r="L11" s="93" t="inlineStr">
        <is>
          <t>₹10,000 – ₹20,000</t>
        </is>
      </c>
      <c r="M11" s="94" t="inlineStr">
        <is>
          <t>Job change or transition</t>
        </is>
      </c>
      <c r="N11" s="95" t="n">
        <v>0</v>
      </c>
      <c r="O11" s="95" t="n">
        <v>0</v>
      </c>
      <c r="P11" s="95" t="n">
        <v>48000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B-100390</t>
        </is>
      </c>
      <c r="B12" s="65" t="inlineStr">
        <is>
          <t>Anita Keshar Singh</t>
        </is>
      </c>
      <c r="C12" s="105" t="inlineStr">
        <is>
          <t>Female</t>
        </is>
      </c>
      <c r="D12" s="87" t="inlineStr">
        <is>
          <t>2015</t>
        </is>
      </c>
      <c r="E12" s="88" t="inlineStr">
        <is>
          <t>8691838328</t>
        </is>
      </c>
      <c r="F12" s="89" t="inlineStr">
        <is>
          <t>as0464389@gmail.com</t>
        </is>
      </c>
      <c r="G12" s="109" t="inlineStr">
        <is>
          <t>Working</t>
        </is>
      </c>
      <c r="H12" s="91" t="inlineStr"/>
      <c r="I12" s="92" t="inlineStr"/>
      <c r="J12" s="93" t="inlineStr"/>
      <c r="K12" s="93" t="inlineStr">
        <is>
          <t>Retail or Sales</t>
        </is>
      </c>
      <c r="L12" s="93" t="inlineStr">
        <is>
          <t>₹20,000 – ₹35,000</t>
        </is>
      </c>
      <c r="M12" s="94" t="inlineStr">
        <is>
          <t>Job change or transition</t>
        </is>
      </c>
      <c r="N12" s="95" t="n">
        <v>0</v>
      </c>
      <c r="O12" s="95" t="n">
        <v>0</v>
      </c>
      <c r="P12" s="95" t="n">
        <v>30000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B-100537</t>
        </is>
      </c>
      <c r="B13" s="65" t="inlineStr">
        <is>
          <t>Aditya Sunil Bagul</t>
        </is>
      </c>
      <c r="C13" s="64" t="inlineStr">
        <is>
          <t>Male</t>
        </is>
      </c>
      <c r="D13" s="87" t="inlineStr">
        <is>
          <t>2017</t>
        </is>
      </c>
      <c r="E13" s="88" t="inlineStr">
        <is>
          <t>8779172841</t>
        </is>
      </c>
      <c r="F13" s="89" t="inlineStr">
        <is>
          <t>baguladitya727@gmail.com</t>
        </is>
      </c>
      <c r="G13" s="107" t="inlineStr">
        <is>
          <t>Studying</t>
        </is>
      </c>
      <c r="H13" s="91" t="inlineStr">
        <is>
          <t>Bachelor of Mass Media, 1st year</t>
        </is>
      </c>
      <c r="I13" s="92" t="inlineStr">
        <is>
          <t>1st year</t>
        </is>
      </c>
      <c r="J13" s="93" t="inlineStr"/>
      <c r="K13" s="93" t="inlineStr"/>
      <c r="L13" s="93" t="inlineStr">
        <is>
          <t>No Income</t>
        </is>
      </c>
      <c r="M13" s="94" t="inlineStr">
        <is>
          <t>Continue studying</t>
        </is>
      </c>
      <c r="N13" s="95" t="n">
        <v>29736</v>
      </c>
      <c r="O13" s="95" t="n">
        <v>0</v>
      </c>
      <c r="P13" s="95" t="n">
        <v>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B-100415</t>
        </is>
      </c>
      <c r="B14" s="65" t="inlineStr">
        <is>
          <t>Prajakta  Jagtap</t>
        </is>
      </c>
      <c r="C14" s="112" t="inlineStr"/>
      <c r="D14" s="87" t="inlineStr"/>
      <c r="E14" s="88" t="inlineStr"/>
      <c r="F14" s="89" t="inlineStr"/>
      <c r="G14" s="107" t="inlineStr">
        <is>
          <t>Studying</t>
        </is>
      </c>
      <c r="H14" s="91" t="inlineStr">
        <is>
          <t>BA in Mass Communication</t>
        </is>
      </c>
      <c r="I14" s="92" t="inlineStr"/>
      <c r="J14" s="93" t="inlineStr"/>
      <c r="K14" s="93" t="inlineStr"/>
      <c r="L14" s="93" t="inlineStr"/>
      <c r="M14" s="94" t="inlineStr">
        <is>
          <t>Continue studying</t>
        </is>
      </c>
      <c r="N14" s="95" t="n">
        <v>32230</v>
      </c>
      <c r="O14" s="95" t="n">
        <v>0</v>
      </c>
      <c r="P14" s="95" t="n">
        <v>30000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B-100407</t>
        </is>
      </c>
      <c r="B15" s="65" t="inlineStr">
        <is>
          <t>Anurag Kailash Gaud</t>
        </is>
      </c>
      <c r="C15" s="64" t="inlineStr">
        <is>
          <t>Male</t>
        </is>
      </c>
      <c r="D15" s="87" t="inlineStr">
        <is>
          <t>2013</t>
        </is>
      </c>
      <c r="E15" s="88" t="inlineStr">
        <is>
          <t>8104397813</t>
        </is>
      </c>
      <c r="F15" s="89" t="inlineStr">
        <is>
          <t>anuraggaud82@gmail.com</t>
        </is>
      </c>
      <c r="G15" s="90" t="inlineStr">
        <is>
          <t>Looking for a job</t>
        </is>
      </c>
      <c r="H15" s="91" t="inlineStr"/>
      <c r="I15" s="92" t="inlineStr"/>
      <c r="J15" s="93" t="inlineStr"/>
      <c r="K15" s="93" t="inlineStr">
        <is>
          <t>IT or Technology</t>
        </is>
      </c>
      <c r="L15" s="93" t="inlineStr">
        <is>
          <t>No Income</t>
        </is>
      </c>
      <c r="M15" s="94" t="inlineStr">
        <is>
          <t>Start working</t>
        </is>
      </c>
      <c r="N15" s="95" t="n">
        <v>0</v>
      </c>
      <c r="O15" s="95" t="n">
        <v>0</v>
      </c>
      <c r="P15" s="95" t="n">
        <v>15000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B-100400</t>
        </is>
      </c>
      <c r="B16" s="65" t="inlineStr">
        <is>
          <t>Adesh Raju Agwane</t>
        </is>
      </c>
      <c r="C16" s="64" t="inlineStr">
        <is>
          <t>Male</t>
        </is>
      </c>
      <c r="D16" s="87" t="inlineStr">
        <is>
          <t>2014</t>
        </is>
      </c>
      <c r="E16" s="88" t="inlineStr">
        <is>
          <t>9372677508</t>
        </is>
      </c>
      <c r="F16" s="89" t="inlineStr">
        <is>
          <t>agawaneadesh8@gmail.com</t>
        </is>
      </c>
      <c r="G16" s="106" t="inlineStr">
        <is>
          <t>Studying and working</t>
        </is>
      </c>
      <c r="H16" s="91" t="inlineStr">
        <is>
          <t>T.Y. B.Com</t>
        </is>
      </c>
      <c r="I16" s="92" t="inlineStr"/>
      <c r="J16" s="93" t="inlineStr"/>
      <c r="K16" s="93" t="inlineStr">
        <is>
          <t>Other</t>
        </is>
      </c>
      <c r="L16" s="93" t="inlineStr">
        <is>
          <t>₹20,000 – ₹35,000</t>
        </is>
      </c>
      <c r="M16" s="94" t="inlineStr">
        <is>
          <t>Continue studying</t>
        </is>
      </c>
      <c r="N16" s="95" t="n">
        <v>7000</v>
      </c>
      <c r="O16" s="95" t="n">
        <v>0</v>
      </c>
      <c r="P16" s="95" t="n">
        <v>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B-100417</t>
        </is>
      </c>
      <c r="B17" s="65" t="inlineStr">
        <is>
          <t>Tanu Ramdarshan Sharma</t>
        </is>
      </c>
      <c r="C17" s="105" t="inlineStr">
        <is>
          <t>Female</t>
        </is>
      </c>
      <c r="D17" s="87" t="inlineStr">
        <is>
          <t>2015</t>
        </is>
      </c>
      <c r="E17" s="88" t="inlineStr">
        <is>
          <t>9359508544</t>
        </is>
      </c>
      <c r="F17" s="89" t="inlineStr">
        <is>
          <t>tanusharma1443@gmail.com</t>
        </is>
      </c>
      <c r="G17" s="109" t="inlineStr">
        <is>
          <t>Working</t>
        </is>
      </c>
      <c r="H17" s="91" t="inlineStr"/>
      <c r="I17" s="92" t="inlineStr"/>
      <c r="J17" s="93" t="inlineStr"/>
      <c r="K17" s="93" t="inlineStr">
        <is>
          <t>Government or Public services</t>
        </is>
      </c>
      <c r="L17" s="93" t="inlineStr">
        <is>
          <t>₹10,000 – ₹20,000</t>
        </is>
      </c>
      <c r="M17" s="94" t="inlineStr">
        <is>
          <t>Continue studying</t>
        </is>
      </c>
      <c r="N17" s="95" t="n">
        <v>20000</v>
      </c>
      <c r="O17" s="95" t="n">
        <v>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B-100540</t>
        </is>
      </c>
      <c r="B18" s="65" t="inlineStr">
        <is>
          <t>Kishor Swami</t>
        </is>
      </c>
      <c r="C18" s="64" t="inlineStr">
        <is>
          <t>Male</t>
        </is>
      </c>
      <c r="D18" s="87" t="inlineStr">
        <is>
          <t>2017</t>
        </is>
      </c>
      <c r="E18" s="88" t="inlineStr">
        <is>
          <t>7710860915</t>
        </is>
      </c>
      <c r="F18" s="89" t="inlineStr">
        <is>
          <t>kishorswami207@gmail.com</t>
        </is>
      </c>
      <c r="G18" s="107" t="inlineStr">
        <is>
          <t>Studying</t>
        </is>
      </c>
      <c r="H18" s="91" t="inlineStr">
        <is>
          <t>Bcom 3rd year</t>
        </is>
      </c>
      <c r="I18" s="92" t="inlineStr">
        <is>
          <t>3rd year</t>
        </is>
      </c>
      <c r="J18" s="93" t="inlineStr"/>
      <c r="K18" s="93" t="inlineStr"/>
      <c r="L18" s="93" t="inlineStr"/>
      <c r="M18" s="94" t="inlineStr">
        <is>
          <t>Start working</t>
        </is>
      </c>
      <c r="N18" s="95" t="n">
        <v>0</v>
      </c>
      <c r="O18" s="95" t="n">
        <v>0</v>
      </c>
      <c r="P18" s="95" t="n">
        <v>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B-100403</t>
        </is>
      </c>
      <c r="B19" s="65" t="inlineStr">
        <is>
          <t>Rohit Kishor Aswale</t>
        </is>
      </c>
      <c r="C19" s="64" t="inlineStr">
        <is>
          <t>Male</t>
        </is>
      </c>
      <c r="D19" s="87" t="inlineStr">
        <is>
          <t>2019</t>
        </is>
      </c>
      <c r="E19" s="88" t="inlineStr">
        <is>
          <t>7039593528</t>
        </is>
      </c>
      <c r="F19" s="89" t="inlineStr">
        <is>
          <t>rohitaswale97@gmail.com</t>
        </is>
      </c>
      <c r="G19" s="109" t="inlineStr">
        <is>
          <t>Working</t>
        </is>
      </c>
      <c r="H19" s="91" t="inlineStr"/>
      <c r="I19" s="92" t="inlineStr"/>
      <c r="J19" s="93" t="inlineStr"/>
      <c r="K19" s="93" t="inlineStr">
        <is>
          <t>Logistics or Delivery</t>
        </is>
      </c>
      <c r="L19" s="93" t="inlineStr">
        <is>
          <t>₹20,000 – ₹35,000</t>
        </is>
      </c>
      <c r="M19" s="94" t="inlineStr">
        <is>
          <t>Complete course and transition to work</t>
        </is>
      </c>
      <c r="N19" s="95" t="n">
        <v>65</v>
      </c>
      <c r="O19" s="95" t="n">
        <v>12000</v>
      </c>
      <c r="P19" s="95" t="n">
        <v>6000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B-100414</t>
        </is>
      </c>
      <c r="B20" s="65" t="inlineStr">
        <is>
          <t>Urmila Sanjay Gadekar</t>
        </is>
      </c>
      <c r="C20" s="105" t="inlineStr">
        <is>
          <t>Female</t>
        </is>
      </c>
      <c r="D20" s="87" t="inlineStr">
        <is>
          <t>2016</t>
        </is>
      </c>
      <c r="E20" s="88" t="inlineStr">
        <is>
          <t>9004807109</t>
        </is>
      </c>
      <c r="F20" s="89" t="inlineStr">
        <is>
          <t>gadekarurmila28@gmail.com</t>
        </is>
      </c>
      <c r="G20" s="109" t="inlineStr">
        <is>
          <t>Working</t>
        </is>
      </c>
      <c r="H20" s="91" t="inlineStr"/>
      <c r="I20" s="92" t="inlineStr"/>
      <c r="J20" s="93" t="inlineStr"/>
      <c r="K20" s="93" t="inlineStr">
        <is>
          <t>Other</t>
        </is>
      </c>
      <c r="L20" s="93" t="inlineStr">
        <is>
          <t>₹10,000 – ₹20,000</t>
        </is>
      </c>
      <c r="M20" s="94" t="inlineStr">
        <is>
          <t>Continue working</t>
        </is>
      </c>
      <c r="N20" s="95" t="n">
        <v>0</v>
      </c>
      <c r="O20" s="95" t="n">
        <v>63000</v>
      </c>
      <c r="P20" s="95" t="n">
        <v>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B-100570</t>
        </is>
      </c>
      <c r="B21" s="65" t="inlineStr">
        <is>
          <t>Ash Chavan</t>
        </is>
      </c>
      <c r="C21" s="64" t="inlineStr">
        <is>
          <t>Male</t>
        </is>
      </c>
      <c r="D21" s="87" t="inlineStr">
        <is>
          <t>2013</t>
        </is>
      </c>
      <c r="E21" s="88" t="inlineStr">
        <is>
          <t>95617 06228</t>
        </is>
      </c>
      <c r="F21" s="89" t="inlineStr">
        <is>
          <t>ashishchavan0006@gmail.com</t>
        </is>
      </c>
      <c r="G21" s="90" t="inlineStr">
        <is>
          <t>Looking for a job</t>
        </is>
      </c>
      <c r="H21" s="91" t="inlineStr"/>
      <c r="I21" s="92" t="inlineStr"/>
      <c r="J21" s="93" t="inlineStr"/>
      <c r="K21" s="93" t="inlineStr"/>
      <c r="L21" s="93" t="inlineStr">
        <is>
          <t>No Income</t>
        </is>
      </c>
      <c r="M21" s="94" t="inlineStr">
        <is>
          <t>Still exploring</t>
        </is>
      </c>
      <c r="N21" s="95" t="n">
        <v>0</v>
      </c>
      <c r="O21" s="95" t="n">
        <v>48000</v>
      </c>
      <c r="P21" s="95" t="n">
        <v>30000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B-100412</t>
        </is>
      </c>
      <c r="B22" s="65" t="inlineStr">
        <is>
          <t>Brian Anthony Dias</t>
        </is>
      </c>
      <c r="C22" s="64" t="inlineStr">
        <is>
          <t>Male</t>
        </is>
      </c>
      <c r="D22" s="87" t="inlineStr">
        <is>
          <t>2022</t>
        </is>
      </c>
      <c r="E22" s="88" t="inlineStr">
        <is>
          <t>8424047081</t>
        </is>
      </c>
      <c r="F22" s="89" t="inlineStr">
        <is>
          <t>briandias0000@gmail.com</t>
        </is>
      </c>
      <c r="G22" s="107" t="inlineStr">
        <is>
          <t>Studying</t>
        </is>
      </c>
      <c r="H22" s="91" t="inlineStr"/>
      <c r="I22" s="92" t="inlineStr"/>
      <c r="J22" s="93" t="inlineStr"/>
      <c r="K22" s="93" t="inlineStr"/>
      <c r="L22" s="93" t="inlineStr">
        <is>
          <t>Less than ₹10,000</t>
        </is>
      </c>
      <c r="M22" s="94" t="inlineStr">
        <is>
          <t>Complete course and transition to work</t>
        </is>
      </c>
      <c r="N22" s="95" t="n">
        <v>0</v>
      </c>
      <c r="O22" s="95" t="n">
        <v>45000</v>
      </c>
      <c r="P22" s="95" t="n">
        <v>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B-100405</t>
        </is>
      </c>
      <c r="B23" s="65" t="inlineStr">
        <is>
          <t>Uttam Bhimrao Rathod</t>
        </is>
      </c>
      <c r="C23" s="64" t="inlineStr">
        <is>
          <t>Male</t>
        </is>
      </c>
      <c r="D23" s="87" t="inlineStr">
        <is>
          <t>2015</t>
        </is>
      </c>
      <c r="E23" s="88" t="inlineStr">
        <is>
          <t>8108449208</t>
        </is>
      </c>
      <c r="F23" s="89" t="inlineStr">
        <is>
          <t>uttamrathod2003@gmail.com</t>
        </is>
      </c>
      <c r="G23" s="106" t="inlineStr">
        <is>
          <t>Studying and working</t>
        </is>
      </c>
      <c r="H23" s="91" t="inlineStr"/>
      <c r="I23" s="92" t="inlineStr"/>
      <c r="J23" s="93" t="inlineStr"/>
      <c r="K23" s="93" t="inlineStr"/>
      <c r="L23" s="93" t="inlineStr">
        <is>
          <t>₹10,000 – ₹20,000</t>
        </is>
      </c>
      <c r="M23" s="94" t="inlineStr">
        <is>
          <t>Continue studying</t>
        </is>
      </c>
      <c r="N23" s="95" t="n">
        <v>14000</v>
      </c>
      <c r="O23" s="95" t="n">
        <v>0</v>
      </c>
      <c r="P23" s="95" t="n">
        <v>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B-100413</t>
        </is>
      </c>
      <c r="B24" s="65" t="inlineStr">
        <is>
          <t>Amni Stifan Farnado</t>
        </is>
      </c>
      <c r="C24" s="105" t="inlineStr">
        <is>
          <t>Female</t>
        </is>
      </c>
      <c r="D24" s="87" t="inlineStr">
        <is>
          <t>2017</t>
        </is>
      </c>
      <c r="E24" s="88" t="inlineStr">
        <is>
          <t>8424968609</t>
        </is>
      </c>
      <c r="F24" s="89" t="inlineStr">
        <is>
          <t>amnistifanfarnado@gmail.com</t>
        </is>
      </c>
      <c r="G24" s="109" t="inlineStr">
        <is>
          <t>Working</t>
        </is>
      </c>
      <c r="H24" s="91" t="inlineStr"/>
      <c r="I24" s="92" t="inlineStr"/>
      <c r="J24" s="93" t="inlineStr"/>
      <c r="K24" s="93" t="inlineStr">
        <is>
          <t>Retail or Sales</t>
        </is>
      </c>
      <c r="L24" s="93" t="inlineStr">
        <is>
          <t>Less than ₹10,000</t>
        </is>
      </c>
      <c r="M24" s="94" t="inlineStr">
        <is>
          <t>Complete course and transition to work</t>
        </is>
      </c>
      <c r="N24" s="95" t="n">
        <v>1000</v>
      </c>
      <c r="O24" s="95" t="n">
        <v>3000</v>
      </c>
      <c r="P24" s="95" t="n">
        <v>3000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B-100539</t>
        </is>
      </c>
      <c r="B25" s="65" t="inlineStr">
        <is>
          <t>JAY GHANSHYAM KAMBLE</t>
        </is>
      </c>
      <c r="C25" s="64" t="inlineStr">
        <is>
          <t>Male</t>
        </is>
      </c>
      <c r="D25" s="87" t="inlineStr">
        <is>
          <t>2018</t>
        </is>
      </c>
      <c r="E25" s="88" t="inlineStr">
        <is>
          <t>91671 53503</t>
        </is>
      </c>
      <c r="F25" s="89" t="inlineStr">
        <is>
          <t>jaygk2968@gmail.com</t>
        </is>
      </c>
      <c r="G25" s="106" t="inlineStr">
        <is>
          <t>Studying and working</t>
        </is>
      </c>
      <c r="H25" s="91" t="inlineStr">
        <is>
          <t>BSc AI &amp; ML, Year 2</t>
        </is>
      </c>
      <c r="I25" s="92" t="inlineStr"/>
      <c r="J25" s="93" t="inlineStr"/>
      <c r="K25" s="93" t="inlineStr">
        <is>
          <t>Education or Training</t>
        </is>
      </c>
      <c r="L25" s="93" t="inlineStr">
        <is>
          <t>Less than ₹10,000</t>
        </is>
      </c>
      <c r="M25" s="94" t="inlineStr">
        <is>
          <t>Continue studying</t>
        </is>
      </c>
      <c r="N25" s="95" t="n">
        <v>141000</v>
      </c>
      <c r="O25" s="95" t="n">
        <v>0</v>
      </c>
      <c r="P25" s="95" t="n">
        <v>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13" customHeight="1">
      <c r="A26" s="110" t="inlineStr">
        <is>
          <t xml:space="preserve">  CHAPTER NOTES</t>
        </is>
      </c>
      <c r="B26" s="114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5" t="n"/>
    </row>
    <row r="27" ht="44" customHeight="1">
      <c r="A27" s="111" t="inlineStr">
        <is>
          <t>[ Notes ]</t>
        </is>
      </c>
      <c r="B27" s="114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5" t="n"/>
    </row>
  </sheetData>
  <autoFilter ref="A5:AC25"/>
  <mergeCells count="13">
    <mergeCell ref="E4:F4"/>
    <mergeCell ref="N4:R4"/>
    <mergeCell ref="Y4:Z4"/>
    <mergeCell ref="A1:AC1"/>
    <mergeCell ref="U4:X4"/>
    <mergeCell ref="A4:D4"/>
    <mergeCell ref="A27:AC27"/>
    <mergeCell ref="A3:AC3"/>
    <mergeCell ref="G4:L4"/>
    <mergeCell ref="A26:AC26"/>
    <mergeCell ref="AB4:AC4"/>
    <mergeCell ref="A2:AC2"/>
    <mergeCell ref="S4:T4"/>
  </mergeCells>
  <dataValidations count="3">
    <dataValidation sqref="T6:T76" showDropDown="0" showInputMessage="0" showErrorMessage="0" allowBlank="0" type="list">
      <formula1>"Mumbai SSG 1,Mumbai SSG 2,Mumbai SSG 3,Mumbai SSG 4,Mumbai SSG 5,Mumbai SSG 6,Mumbai SSG 7,Mumbai SSG 8,Mumbai SSG 9,Mumbai SSG 10"</formula1>
    </dataValidation>
    <dataValidation sqref="C6:C76" showDropDown="0" showInputMessage="0" showErrorMessage="0" allowBlank="0" type="list">
      <formula1>"Male,Female,Prefer not to say"</formula1>
    </dataValidation>
    <dataValidation sqref="G6:G76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1A9461"/>
    <outlinePr summaryBelow="1" summaryRight="1"/>
    <pageSetUpPr/>
  </sheetPr>
  <dimension ref="A1:AC1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MYSORE  ·  10 youth  ·  7M 2F 1 gender not set — fill col C  ·  Budget: Rs 806,500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9  Working: 0  ·  Sch: Rs 215,500  Hous: Rs 417,000  Stip: Rs 174,000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B-100040</t>
        </is>
      </c>
      <c r="B6" s="65" t="inlineStr">
        <is>
          <t>Jovial Paslein</t>
        </is>
      </c>
      <c r="C6" s="64" t="inlineStr">
        <is>
          <t>Male</t>
        </is>
      </c>
      <c r="D6" s="87" t="inlineStr">
        <is>
          <t>2023</t>
        </is>
      </c>
      <c r="E6" s="88" t="inlineStr">
        <is>
          <t>7005451643</t>
        </is>
      </c>
      <c r="F6" s="89" t="inlineStr">
        <is>
          <t>pasleinjovial@gmail.com</t>
        </is>
      </c>
      <c r="G6" s="107" t="inlineStr">
        <is>
          <t>Studying</t>
        </is>
      </c>
      <c r="H6" s="91" t="inlineStr">
        <is>
          <t>Bachelor of Computer Applications - 2nd year</t>
        </is>
      </c>
      <c r="I6" s="92" t="inlineStr">
        <is>
          <t>2nd year</t>
        </is>
      </c>
      <c r="J6" s="93" t="inlineStr"/>
      <c r="K6" s="93" t="inlineStr"/>
      <c r="L6" s="93" t="inlineStr"/>
      <c r="M6" s="94" t="inlineStr">
        <is>
          <t>Continue studying</t>
        </is>
      </c>
      <c r="N6" s="95" t="n">
        <v>38500</v>
      </c>
      <c r="O6" s="95" t="n">
        <v>90000</v>
      </c>
      <c r="P6" s="95" t="n">
        <v>18000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B-100041</t>
        </is>
      </c>
      <c r="B7" s="65" t="inlineStr">
        <is>
          <t>Chesterfield Khongmawloh</t>
        </is>
      </c>
      <c r="C7" s="64" t="inlineStr">
        <is>
          <t>Male</t>
        </is>
      </c>
      <c r="D7" s="87" t="inlineStr">
        <is>
          <t>2024</t>
        </is>
      </c>
      <c r="E7" s="88" t="inlineStr">
        <is>
          <t>9362759854</t>
        </is>
      </c>
      <c r="F7" s="89" t="inlineStr">
        <is>
          <t>chessiekhongmawloh@gmail.com</t>
        </is>
      </c>
      <c r="G7" s="107" t="inlineStr">
        <is>
          <t>Studying</t>
        </is>
      </c>
      <c r="H7" s="91" t="inlineStr">
        <is>
          <t>2nd Year</t>
        </is>
      </c>
      <c r="I7" s="92" t="inlineStr">
        <is>
          <t>2nd Year</t>
        </is>
      </c>
      <c r="J7" s="93" t="inlineStr"/>
      <c r="K7" s="93" t="inlineStr"/>
      <c r="L7" s="93" t="inlineStr"/>
      <c r="M7" s="94" t="inlineStr">
        <is>
          <t>Continue studying</t>
        </is>
      </c>
      <c r="N7" s="95" t="n">
        <v>38500</v>
      </c>
      <c r="O7" s="95" t="n">
        <v>90000</v>
      </c>
      <c r="P7" s="95" t="n">
        <v>18000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B-100348</t>
        </is>
      </c>
      <c r="B8" s="65" t="inlineStr">
        <is>
          <t>Kavitha Sumangala Methree</t>
        </is>
      </c>
      <c r="C8" s="105" t="inlineStr">
        <is>
          <t>Female</t>
        </is>
      </c>
      <c r="D8" s="87" t="inlineStr">
        <is>
          <t>2014</t>
        </is>
      </c>
      <c r="E8" s="88" t="inlineStr">
        <is>
          <t>7892429234</t>
        </is>
      </c>
      <c r="F8" s="89" t="inlineStr">
        <is>
          <t>kavithamethree@gmail.com</t>
        </is>
      </c>
      <c r="G8" s="107" t="inlineStr">
        <is>
          <t>Studying</t>
        </is>
      </c>
      <c r="H8" s="91" t="inlineStr">
        <is>
          <t>M.Sc(Biotechnology) 2nd Year</t>
        </is>
      </c>
      <c r="I8" s="92" t="inlineStr">
        <is>
          <t>2nd Year</t>
        </is>
      </c>
      <c r="J8" s="93" t="inlineStr"/>
      <c r="K8" s="93" t="inlineStr"/>
      <c r="L8" s="93" t="inlineStr">
        <is>
          <t>No Income</t>
        </is>
      </c>
      <c r="M8" s="94" t="inlineStr">
        <is>
          <t>Continue studying</t>
        </is>
      </c>
      <c r="N8" s="95" t="n">
        <v>10000</v>
      </c>
      <c r="O8" s="95" t="n">
        <v>0</v>
      </c>
      <c r="P8" s="95" t="n">
        <v>9000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B-100350</t>
        </is>
      </c>
      <c r="B9" s="65" t="inlineStr">
        <is>
          <t>Abhishek Chamling Rai</t>
        </is>
      </c>
      <c r="C9" s="64" t="inlineStr">
        <is>
          <t>Male</t>
        </is>
      </c>
      <c r="D9" s="87" t="inlineStr">
        <is>
          <t>2021</t>
        </is>
      </c>
      <c r="E9" s="88" t="inlineStr">
        <is>
          <t>8131068958</t>
        </is>
      </c>
      <c r="F9" s="89" t="inlineStr">
        <is>
          <t>arai35846@gmail.com</t>
        </is>
      </c>
      <c r="G9" s="90" t="inlineStr">
        <is>
          <t>Looking for a job</t>
        </is>
      </c>
      <c r="H9" s="91" t="inlineStr"/>
      <c r="I9" s="92" t="inlineStr"/>
      <c r="J9" s="93" t="inlineStr"/>
      <c r="K9" s="93" t="inlineStr"/>
      <c r="L9" s="93" t="inlineStr">
        <is>
          <t>No Income</t>
        </is>
      </c>
      <c r="M9" s="94" t="inlineStr">
        <is>
          <t>Complete course and transition to work</t>
        </is>
      </c>
      <c r="N9" s="95" t="n">
        <v>0</v>
      </c>
      <c r="O9" s="95" t="n">
        <v>0</v>
      </c>
      <c r="P9" s="95" t="n">
        <v>31500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B-100352</t>
        </is>
      </c>
      <c r="B10" s="65" t="inlineStr">
        <is>
          <t>Khrawpyrkhatmarwein</t>
        </is>
      </c>
      <c r="C10" s="64" t="inlineStr">
        <is>
          <t>Male</t>
        </is>
      </c>
      <c r="D10" s="87" t="inlineStr">
        <is>
          <t>2023</t>
        </is>
      </c>
      <c r="E10" s="88" t="inlineStr">
        <is>
          <t>7411290236</t>
        </is>
      </c>
      <c r="F10" s="89" t="inlineStr">
        <is>
          <t>khrawpyrkhatm987@gmail.com</t>
        </is>
      </c>
      <c r="G10" s="107" t="inlineStr">
        <is>
          <t>Studying</t>
        </is>
      </c>
      <c r="H10" s="91" t="inlineStr">
        <is>
          <t>BBA 3rd year</t>
        </is>
      </c>
      <c r="I10" s="92" t="inlineStr">
        <is>
          <t>3rd year</t>
        </is>
      </c>
      <c r="J10" s="93" t="inlineStr"/>
      <c r="K10" s="93" t="inlineStr"/>
      <c r="L10" s="93" t="inlineStr">
        <is>
          <t>No Income</t>
        </is>
      </c>
      <c r="M10" s="94" t="inlineStr">
        <is>
          <t>Continue studying</t>
        </is>
      </c>
      <c r="N10" s="95" t="n">
        <v>15000</v>
      </c>
      <c r="O10" s="95" t="n">
        <v>21000</v>
      </c>
      <c r="P10" s="95" t="n">
        <v>4500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B-100354</t>
        </is>
      </c>
      <c r="B11" s="65" t="inlineStr">
        <is>
          <t>Nishwa Suchiang</t>
        </is>
      </c>
      <c r="C11" s="64" t="inlineStr">
        <is>
          <t>Male</t>
        </is>
      </c>
      <c r="D11" s="87" t="inlineStr">
        <is>
          <t>2023</t>
        </is>
      </c>
      <c r="E11" s="88" t="inlineStr">
        <is>
          <t>8088367883</t>
        </is>
      </c>
      <c r="F11" s="89" t="inlineStr">
        <is>
          <t>nishwasuchiang11@gmail.com</t>
        </is>
      </c>
      <c r="G11" s="107" t="inlineStr">
        <is>
          <t>Studying</t>
        </is>
      </c>
      <c r="H11" s="91" t="inlineStr">
        <is>
          <t>BCA 3rd year</t>
        </is>
      </c>
      <c r="I11" s="92" t="inlineStr">
        <is>
          <t>3rd year</t>
        </is>
      </c>
      <c r="J11" s="93" t="inlineStr"/>
      <c r="K11" s="93" t="inlineStr">
        <is>
          <t>IT or Technology</t>
        </is>
      </c>
      <c r="L11" s="93" t="inlineStr">
        <is>
          <t>No Income</t>
        </is>
      </c>
      <c r="M11" s="94" t="inlineStr">
        <is>
          <t>Complete course and transition to work</t>
        </is>
      </c>
      <c r="N11" s="95" t="n">
        <v>0</v>
      </c>
      <c r="O11" s="95" t="n">
        <v>90000</v>
      </c>
      <c r="P11" s="95" t="n">
        <v>18000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B-100346</t>
        </is>
      </c>
      <c r="B12" s="65" t="inlineStr">
        <is>
          <t>Priya G</t>
        </is>
      </c>
      <c r="C12" s="105" t="inlineStr">
        <is>
          <t>Female</t>
        </is>
      </c>
      <c r="D12" s="87" t="inlineStr">
        <is>
          <t>2020</t>
        </is>
      </c>
      <c r="E12" s="88" t="inlineStr">
        <is>
          <t>8861895484</t>
        </is>
      </c>
      <c r="F12" s="89" t="inlineStr">
        <is>
          <t>priyagpammu@gmail.com</t>
        </is>
      </c>
      <c r="G12" s="107" t="inlineStr">
        <is>
          <t>Studying</t>
        </is>
      </c>
      <c r="H12" s="91" t="inlineStr">
        <is>
          <t>B.Ed 2nd year</t>
        </is>
      </c>
      <c r="I12" s="92" t="inlineStr">
        <is>
          <t>2nd year</t>
        </is>
      </c>
      <c r="J12" s="93" t="inlineStr"/>
      <c r="K12" s="93" t="inlineStr">
        <is>
          <t>Other</t>
        </is>
      </c>
      <c r="L12" s="93" t="inlineStr">
        <is>
          <t>No Income</t>
        </is>
      </c>
      <c r="M12" s="94" t="inlineStr">
        <is>
          <t>Start working</t>
        </is>
      </c>
      <c r="N12" s="95" t="n">
        <v>45000</v>
      </c>
      <c r="O12" s="95" t="n">
        <v>0</v>
      </c>
      <c r="P12" s="95" t="n">
        <v>24000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B-100357</t>
        </is>
      </c>
      <c r="B13" s="65" t="inlineStr">
        <is>
          <t>Banraplang Jyrwa</t>
        </is>
      </c>
      <c r="C13" s="64" t="inlineStr">
        <is>
          <t>Male</t>
        </is>
      </c>
      <c r="D13" s="87" t="inlineStr">
        <is>
          <t>2015</t>
        </is>
      </c>
      <c r="E13" s="88" t="inlineStr">
        <is>
          <t>7483198778</t>
        </is>
      </c>
      <c r="F13" s="89" t="inlineStr">
        <is>
          <t>banraplangjyrwa7@gmail.com</t>
        </is>
      </c>
      <c r="G13" s="107" t="inlineStr">
        <is>
          <t>Studying</t>
        </is>
      </c>
      <c r="H13" s="91" t="inlineStr">
        <is>
          <t>BARCH ( Bachelor of Architecture )</t>
        </is>
      </c>
      <c r="I13" s="92" t="inlineStr"/>
      <c r="J13" s="93" t="inlineStr"/>
      <c r="K13" s="93" t="inlineStr"/>
      <c r="L13" s="93" t="inlineStr">
        <is>
          <t>No Income</t>
        </is>
      </c>
      <c r="M13" s="94" t="inlineStr">
        <is>
          <t>Complete course and transition to work</t>
        </is>
      </c>
      <c r="N13" s="95" t="n">
        <v>16000</v>
      </c>
      <c r="O13" s="95" t="n">
        <v>60000</v>
      </c>
      <c r="P13" s="95" t="n">
        <v>24000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B-100353</t>
        </is>
      </c>
      <c r="B14" s="65" t="inlineStr">
        <is>
          <t>Embhahlang Suchiang</t>
        </is>
      </c>
      <c r="C14" s="64" t="inlineStr">
        <is>
          <t>Male</t>
        </is>
      </c>
      <c r="D14" s="87" t="inlineStr">
        <is>
          <t>2023</t>
        </is>
      </c>
      <c r="E14" s="88" t="inlineStr">
        <is>
          <t>8414817716</t>
        </is>
      </c>
      <c r="F14" s="89" t="inlineStr">
        <is>
          <t>embhahlang31@gmail.com</t>
        </is>
      </c>
      <c r="G14" s="107" t="inlineStr">
        <is>
          <t>Studying</t>
        </is>
      </c>
      <c r="H14" s="91" t="inlineStr">
        <is>
          <t>Bcom 3rd year</t>
        </is>
      </c>
      <c r="I14" s="92" t="inlineStr">
        <is>
          <t>3rd year</t>
        </is>
      </c>
      <c r="J14" s="93" t="inlineStr"/>
      <c r="K14" s="93" t="inlineStr">
        <is>
          <t>Other</t>
        </is>
      </c>
      <c r="L14" s="93" t="inlineStr">
        <is>
          <t>No Income</t>
        </is>
      </c>
      <c r="M14" s="94" t="inlineStr">
        <is>
          <t>Continue studying</t>
        </is>
      </c>
      <c r="N14" s="95" t="n">
        <v>2500</v>
      </c>
      <c r="O14" s="95" t="n">
        <v>0</v>
      </c>
      <c r="P14" s="95" t="n">
        <v>3000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B-100614</t>
        </is>
      </c>
      <c r="B15" s="65" t="inlineStr">
        <is>
          <t>Budhok</t>
        </is>
      </c>
      <c r="C15" s="112" t="inlineStr"/>
      <c r="D15" s="87" t="inlineStr"/>
      <c r="E15" s="88" t="inlineStr"/>
      <c r="F15" s="89" t="inlineStr"/>
      <c r="G15" s="107" t="inlineStr">
        <is>
          <t>Studying</t>
        </is>
      </c>
      <c r="H15" s="91" t="inlineStr">
        <is>
          <t>DOTT 2nd year</t>
        </is>
      </c>
      <c r="I15" s="92" t="inlineStr">
        <is>
          <t>2nd year</t>
        </is>
      </c>
      <c r="J15" s="93" t="inlineStr"/>
      <c r="K15" s="93" t="inlineStr">
        <is>
          <t>Healthcare or Care work</t>
        </is>
      </c>
      <c r="L15" s="93" t="inlineStr">
        <is>
          <t>No Income</t>
        </is>
      </c>
      <c r="M15" s="94" t="inlineStr">
        <is>
          <t>Continue studying</t>
        </is>
      </c>
      <c r="N15" s="95" t="n">
        <v>50000</v>
      </c>
      <c r="O15" s="95" t="n">
        <v>66000</v>
      </c>
      <c r="P15" s="95" t="n">
        <v>24000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13" customHeight="1">
      <c r="A16" s="110" t="inlineStr">
        <is>
          <t xml:space="preserve">  CHAPTER NOTES</t>
        </is>
      </c>
      <c r="B16" s="114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5" t="n"/>
    </row>
    <row r="17" ht="44" customHeight="1">
      <c r="A17" s="111" t="inlineStr">
        <is>
          <t>[ Notes ]</t>
        </is>
      </c>
      <c r="B17" s="114" t="n"/>
      <c r="C17" s="114" t="n"/>
      <c r="D17" s="114" t="n"/>
      <c r="E17" s="114" t="n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  <c r="W17" s="114" t="n"/>
      <c r="X17" s="114" t="n"/>
      <c r="Y17" s="114" t="n"/>
      <c r="Z17" s="114" t="n"/>
      <c r="AA17" s="114" t="n"/>
      <c r="AB17" s="114" t="n"/>
      <c r="AC17" s="115" t="n"/>
    </row>
  </sheetData>
  <autoFilter ref="A5:AC15"/>
  <mergeCells count="13">
    <mergeCell ref="E4:F4"/>
    <mergeCell ref="N4:R4"/>
    <mergeCell ref="Y4:Z4"/>
    <mergeCell ref="A1:AC1"/>
    <mergeCell ref="U4:X4"/>
    <mergeCell ref="A4:D4"/>
    <mergeCell ref="A17:AC17"/>
    <mergeCell ref="A3:AC3"/>
    <mergeCell ref="A16:AC16"/>
    <mergeCell ref="G4:L4"/>
    <mergeCell ref="AB4:AC4"/>
    <mergeCell ref="A2:AC2"/>
    <mergeCell ref="S4:T4"/>
  </mergeCells>
  <dataValidations count="3">
    <dataValidation sqref="T6:T66" showDropDown="0" showInputMessage="0" showErrorMessage="0" allowBlank="0" type="list">
      <formula1>"Mysore SSG 1,Mysore SSG 2,Mysore SSG 3,Mysore SSG 4,Mysore SSG 5,Mysore SSG 6,Mysore SSG 7,Mysore SSG 8,Mysore SSG 9,Mysore SSG 10"</formula1>
    </dataValidation>
    <dataValidation sqref="C6:C66" showDropDown="0" showInputMessage="0" showErrorMessage="0" allowBlank="0" type="list">
      <formula1>"Male,Female,Prefer not to say"</formula1>
    </dataValidation>
    <dataValidation sqref="G6:G66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185FA5"/>
    <outlinePr summaryBelow="1" summaryRight="1"/>
    <pageSetUpPr/>
  </sheetPr>
  <dimension ref="A1:AC13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NAGPUR  ·  6 youth  ·  6M 0F  ·  Budget: Rs 343,100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0  Working: 3  ·  Sch: Rs 50,000  Hous: Rs 182,100  Stip: Rs 111,000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B-100423</t>
        </is>
      </c>
      <c r="B6" s="65" t="inlineStr">
        <is>
          <t>SANKET PRAKASH BHUSATE</t>
        </is>
      </c>
      <c r="C6" s="64" t="inlineStr">
        <is>
          <t>Male</t>
        </is>
      </c>
      <c r="D6" s="87" t="inlineStr">
        <is>
          <t>2020</t>
        </is>
      </c>
      <c r="E6" s="88" t="inlineStr">
        <is>
          <t>7249419723</t>
        </is>
      </c>
      <c r="F6" s="89" t="inlineStr">
        <is>
          <t>SANKETBHUSATE02@GMAIL.COM</t>
        </is>
      </c>
      <c r="G6" s="109" t="inlineStr">
        <is>
          <t>Working</t>
        </is>
      </c>
      <c r="H6" s="91" t="inlineStr"/>
      <c r="I6" s="92" t="inlineStr"/>
      <c r="J6" s="93" t="inlineStr"/>
      <c r="K6" s="93" t="inlineStr">
        <is>
          <t>IT or Technology</t>
        </is>
      </c>
      <c r="L6" s="93" t="inlineStr">
        <is>
          <t>₹20,000 – ₹35,000</t>
        </is>
      </c>
      <c r="M6" s="94" t="inlineStr">
        <is>
          <t>Continue working</t>
        </is>
      </c>
      <c r="N6" s="95" t="n">
        <v>0</v>
      </c>
      <c r="O6" s="95" t="n">
        <v>39600</v>
      </c>
      <c r="P6" s="95" t="n">
        <v>12000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B-100546</t>
        </is>
      </c>
      <c r="B7" s="65" t="inlineStr">
        <is>
          <t>Sajan baban baksare</t>
        </is>
      </c>
      <c r="C7" s="64" t="inlineStr">
        <is>
          <t>Male</t>
        </is>
      </c>
      <c r="D7" s="87" t="inlineStr">
        <is>
          <t>2019</t>
        </is>
      </c>
      <c r="E7" s="88" t="inlineStr">
        <is>
          <t>7796281503</t>
        </is>
      </c>
      <c r="F7" s="89" t="inlineStr">
        <is>
          <t>Sajanbaksare6@gmail.com</t>
        </is>
      </c>
      <c r="G7" s="90" t="inlineStr">
        <is>
          <t>Looking for a job</t>
        </is>
      </c>
      <c r="H7" s="91" t="inlineStr"/>
      <c r="I7" s="92" t="inlineStr"/>
      <c r="J7" s="93" t="inlineStr"/>
      <c r="K7" s="93" t="inlineStr">
        <is>
          <t>Manufacturing or Factory work</t>
        </is>
      </c>
      <c r="L7" s="93" t="inlineStr">
        <is>
          <t>No Income</t>
        </is>
      </c>
      <c r="M7" s="94" t="inlineStr">
        <is>
          <t>Complete course and transition to work</t>
        </is>
      </c>
      <c r="N7" s="95" t="n">
        <v>0</v>
      </c>
      <c r="O7" s="95" t="n">
        <v>36000</v>
      </c>
      <c r="P7" s="95" t="n">
        <v>24000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B-100545</t>
        </is>
      </c>
      <c r="B8" s="65" t="inlineStr">
        <is>
          <t>Tapish Ramesh Kamdi</t>
        </is>
      </c>
      <c r="C8" s="64" t="inlineStr">
        <is>
          <t>Male</t>
        </is>
      </c>
      <c r="D8" s="87" t="inlineStr">
        <is>
          <t>2016</t>
        </is>
      </c>
      <c r="E8" s="88" t="inlineStr">
        <is>
          <t>8767651966</t>
        </is>
      </c>
      <c r="F8" s="89" t="inlineStr">
        <is>
          <t>tapishkamdi@gmail.com</t>
        </is>
      </c>
      <c r="G8" s="106" t="inlineStr">
        <is>
          <t>Studying and working</t>
        </is>
      </c>
      <c r="H8" s="91" t="inlineStr">
        <is>
          <t>BSc Data Science, Second semester</t>
        </is>
      </c>
      <c r="I8" s="92" t="inlineStr"/>
      <c r="J8" s="93" t="inlineStr"/>
      <c r="K8" s="93" t="inlineStr">
        <is>
          <t>Hospitality (hotel, restaurant, catering)</t>
        </is>
      </c>
      <c r="L8" s="93" t="inlineStr">
        <is>
          <t>Less than ₹10,000</t>
        </is>
      </c>
      <c r="M8" s="94" t="inlineStr">
        <is>
          <t>Continue studying</t>
        </is>
      </c>
      <c r="N8" s="95" t="n">
        <v>50000</v>
      </c>
      <c r="O8" s="95" t="n">
        <v>0</v>
      </c>
      <c r="P8" s="95" t="n">
        <v>24000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B-100421</t>
        </is>
      </c>
      <c r="B9" s="65" t="inlineStr">
        <is>
          <t>Shubham Jitendra Meshram</t>
        </is>
      </c>
      <c r="C9" s="64" t="inlineStr">
        <is>
          <t>Male</t>
        </is>
      </c>
      <c r="D9" s="87" t="inlineStr">
        <is>
          <t>2014</t>
        </is>
      </c>
      <c r="E9" s="88" t="inlineStr">
        <is>
          <t>9322572966</t>
        </is>
      </c>
      <c r="F9" s="89" t="inlineStr">
        <is>
          <t>shubhammeshram277@gmail.com</t>
        </is>
      </c>
      <c r="G9" s="109" t="inlineStr">
        <is>
          <t>Working</t>
        </is>
      </c>
      <c r="H9" s="91" t="inlineStr"/>
      <c r="I9" s="92" t="inlineStr"/>
      <c r="J9" s="93" t="inlineStr"/>
      <c r="K9" s="93" t="inlineStr">
        <is>
          <t>Freelance or Gig work</t>
        </is>
      </c>
      <c r="L9" s="93" t="inlineStr">
        <is>
          <t>Less than ₹10,000</t>
        </is>
      </c>
      <c r="M9" s="94" t="inlineStr">
        <is>
          <t>Continue working</t>
        </is>
      </c>
      <c r="N9" s="95" t="n">
        <v>0</v>
      </c>
      <c r="O9" s="95" t="n">
        <v>66000</v>
      </c>
      <c r="P9" s="95" t="n">
        <v>24000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B-100424</t>
        </is>
      </c>
      <c r="B10" s="65" t="inlineStr">
        <is>
          <t>Raju Ramesh Telgu</t>
        </is>
      </c>
      <c r="C10" s="64" t="inlineStr">
        <is>
          <t>Male</t>
        </is>
      </c>
      <c r="D10" s="87" t="inlineStr">
        <is>
          <t>2019</t>
        </is>
      </c>
      <c r="E10" s="88" t="inlineStr">
        <is>
          <t>9145727467</t>
        </is>
      </c>
      <c r="F10" s="89" t="inlineStr">
        <is>
          <t>Rajutelgu6@gmail.com</t>
        </is>
      </c>
      <c r="G10" s="106" t="inlineStr">
        <is>
          <t>Studying and working</t>
        </is>
      </c>
      <c r="H10" s="91" t="inlineStr">
        <is>
          <t>B.voc in Software Development , Final Year</t>
        </is>
      </c>
      <c r="I10" s="92" t="inlineStr"/>
      <c r="J10" s="93" t="inlineStr"/>
      <c r="K10" s="93" t="inlineStr">
        <is>
          <t>Hospitality (hotel, restaurant, catering)</t>
        </is>
      </c>
      <c r="L10" s="93" t="inlineStr">
        <is>
          <t>₹10,000 – ₹20,000</t>
        </is>
      </c>
      <c r="M10" s="94" t="inlineStr">
        <is>
          <t>Continue working</t>
        </is>
      </c>
      <c r="N10" s="95" t="n">
        <v>0</v>
      </c>
      <c r="O10" s="95" t="n">
        <v>40500</v>
      </c>
      <c r="P10" s="95" t="n">
        <v>18000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B-100431</t>
        </is>
      </c>
      <c r="B11" s="65" t="inlineStr">
        <is>
          <t>Abdulla krim latif</t>
        </is>
      </c>
      <c r="C11" s="64" t="inlineStr">
        <is>
          <t>Male</t>
        </is>
      </c>
      <c r="D11" s="87" t="inlineStr">
        <is>
          <t>2012</t>
        </is>
      </c>
      <c r="E11" s="88" t="inlineStr">
        <is>
          <t>9699148154</t>
        </is>
      </c>
      <c r="F11" s="89" t="inlineStr">
        <is>
          <t>Abdullalatips@gmail.com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>
        <is>
          <t>Hospitality (hotel, restaurant, catering)</t>
        </is>
      </c>
      <c r="L11" s="93" t="inlineStr">
        <is>
          <t>₹10,000 – ₹20,000</t>
        </is>
      </c>
      <c r="M11" s="94" t="inlineStr">
        <is>
          <t>Job change or transition</t>
        </is>
      </c>
      <c r="N11" s="95" t="n">
        <v>0</v>
      </c>
      <c r="O11" s="95" t="n">
        <v>0</v>
      </c>
      <c r="P11" s="95" t="n">
        <v>9000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13" customHeight="1">
      <c r="A12" s="110" t="inlineStr">
        <is>
          <t xml:space="preserve">  CHAPTER NOTES</t>
        </is>
      </c>
      <c r="B12" s="114" t="n"/>
      <c r="C12" s="114" t="n"/>
      <c r="D12" s="114" t="n"/>
      <c r="E12" s="114" t="n"/>
      <c r="F12" s="114" t="n"/>
      <c r="G12" s="114" t="n"/>
      <c r="H12" s="114" t="n"/>
      <c r="I12" s="114" t="n"/>
      <c r="J12" s="114" t="n"/>
      <c r="K12" s="114" t="n"/>
      <c r="L12" s="114" t="n"/>
      <c r="M12" s="114" t="n"/>
      <c r="N12" s="114" t="n"/>
      <c r="O12" s="114" t="n"/>
      <c r="P12" s="114" t="n"/>
      <c r="Q12" s="114" t="n"/>
      <c r="R12" s="114" t="n"/>
      <c r="S12" s="114" t="n"/>
      <c r="T12" s="114" t="n"/>
      <c r="U12" s="114" t="n"/>
      <c r="V12" s="114" t="n"/>
      <c r="W12" s="114" t="n"/>
      <c r="X12" s="114" t="n"/>
      <c r="Y12" s="114" t="n"/>
      <c r="Z12" s="114" t="n"/>
      <c r="AA12" s="114" t="n"/>
      <c r="AB12" s="114" t="n"/>
      <c r="AC12" s="115" t="n"/>
    </row>
    <row r="13" ht="44" customHeight="1">
      <c r="A13" s="111" t="inlineStr">
        <is>
          <t>[ Notes ]</t>
        </is>
      </c>
      <c r="B13" s="114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5" t="n"/>
    </row>
  </sheetData>
  <autoFilter ref="A5:AC11"/>
  <mergeCells count="13">
    <mergeCell ref="A13:AC13"/>
    <mergeCell ref="E4:F4"/>
    <mergeCell ref="N4:R4"/>
    <mergeCell ref="Y4:Z4"/>
    <mergeCell ref="A1:AC1"/>
    <mergeCell ref="U4:X4"/>
    <mergeCell ref="A4:D4"/>
    <mergeCell ref="A3:AC3"/>
    <mergeCell ref="A12:AC12"/>
    <mergeCell ref="G4:L4"/>
    <mergeCell ref="AB4:AC4"/>
    <mergeCell ref="A2:AC2"/>
    <mergeCell ref="S4:T4"/>
  </mergeCells>
  <dataValidations count="3">
    <dataValidation sqref="T6:T62" showDropDown="0" showInputMessage="0" showErrorMessage="0" allowBlank="0" type="list">
      <formula1>"Nagpur SSG 1,Nagpur SSG 2,Nagpur SSG 3,Nagpur SSG 4,Nagpur SSG 5,Nagpur SSG 6,Nagpur SSG 7,Nagpur SSG 8,Nagpur SSG 9,Nagpur SSG 10"</formula1>
    </dataValidation>
    <dataValidation sqref="C6:C62" showDropDown="0" showInputMessage="0" showErrorMessage="0" allowBlank="0" type="list">
      <formula1>"Male,Female,Prefer not to say"</formula1>
    </dataValidation>
    <dataValidation sqref="G6:G62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7a4d78"/>
    <outlinePr summaryBelow="1" summaryRight="1"/>
    <pageSetUpPr/>
  </sheetPr>
  <dimension ref="A1:AC14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PUNE  ·  7 youth  ·  6M 0F  ·  Budget: Rs 126,000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1  Working: 4  ·  Sch: Rs 0  Hous: Rs 63,000  Stip: Rs 63,000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B-100361</t>
        </is>
      </c>
      <c r="B6" s="65" t="inlineStr">
        <is>
          <t>Govardhan Gopal Mithe</t>
        </is>
      </c>
      <c r="C6" s="64" t="inlineStr">
        <is>
          <t>Male</t>
        </is>
      </c>
      <c r="D6" s="87" t="inlineStr">
        <is>
          <t>2023</t>
        </is>
      </c>
      <c r="E6" s="88" t="inlineStr">
        <is>
          <t>7769031573</t>
        </is>
      </c>
      <c r="F6" s="89" t="inlineStr">
        <is>
          <t>govardhan.mithe@gmail.com</t>
        </is>
      </c>
      <c r="G6" s="90" t="inlineStr">
        <is>
          <t>Looking for a job</t>
        </is>
      </c>
      <c r="H6" s="91" t="inlineStr"/>
      <c r="I6" s="92" t="inlineStr"/>
      <c r="J6" s="93" t="inlineStr"/>
      <c r="K6" s="93" t="inlineStr"/>
      <c r="L6" s="93" t="inlineStr">
        <is>
          <t>No Income</t>
        </is>
      </c>
      <c r="M6" s="94" t="inlineStr">
        <is>
          <t>Start working</t>
        </is>
      </c>
      <c r="N6" s="95" t="n">
        <v>0</v>
      </c>
      <c r="O6" s="95" t="n">
        <v>0</v>
      </c>
      <c r="P6" s="95" t="n">
        <v>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B-100358</t>
        </is>
      </c>
      <c r="B7" s="65" t="inlineStr">
        <is>
          <t>Mukunda Lahurao Mithe</t>
        </is>
      </c>
      <c r="C7" s="64" t="inlineStr">
        <is>
          <t>Male</t>
        </is>
      </c>
      <c r="D7" s="87" t="inlineStr">
        <is>
          <t>2013</t>
        </is>
      </c>
      <c r="E7" s="88" t="inlineStr">
        <is>
          <t>9112255610</t>
        </is>
      </c>
      <c r="F7" s="89" t="inlineStr">
        <is>
          <t>mukundamithe550@gmail.com</t>
        </is>
      </c>
      <c r="G7" s="107" t="inlineStr">
        <is>
          <t>Studying</t>
        </is>
      </c>
      <c r="H7" s="91" t="inlineStr"/>
      <c r="I7" s="92" t="inlineStr"/>
      <c r="J7" s="93" t="inlineStr"/>
      <c r="K7" s="93" t="inlineStr"/>
      <c r="L7" s="93" t="inlineStr">
        <is>
          <t>No Income</t>
        </is>
      </c>
      <c r="M7" s="94" t="inlineStr">
        <is>
          <t>Continue studying</t>
        </is>
      </c>
      <c r="N7" s="95" t="n">
        <v>0</v>
      </c>
      <c r="O7" s="95" t="n">
        <v>0</v>
      </c>
      <c r="P7" s="95" t="n">
        <v>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B-100360</t>
        </is>
      </c>
      <c r="B8" s="65" t="inlineStr">
        <is>
          <t>Sandesh Sanjay Havale</t>
        </is>
      </c>
      <c r="C8" s="64" t="inlineStr">
        <is>
          <t>Male</t>
        </is>
      </c>
      <c r="D8" s="87" t="inlineStr">
        <is>
          <t>2018</t>
        </is>
      </c>
      <c r="E8" s="88" t="inlineStr">
        <is>
          <t>7507159020</t>
        </is>
      </c>
      <c r="F8" s="89" t="inlineStr">
        <is>
          <t>sandeshhavale80@gmail.com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IT or Technology</t>
        </is>
      </c>
      <c r="L8" s="93" t="inlineStr">
        <is>
          <t>Less than ₹10,000</t>
        </is>
      </c>
      <c r="M8" s="94" t="inlineStr">
        <is>
          <t>Continue working</t>
        </is>
      </c>
      <c r="N8" s="95" t="n">
        <v>0</v>
      </c>
      <c r="O8" s="95" t="n">
        <v>0</v>
      </c>
      <c r="P8" s="95" t="n">
        <v>9000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B-100359</t>
        </is>
      </c>
      <c r="B9" s="65" t="inlineStr">
        <is>
          <t>Yogesh Sanjay Pacharne</t>
        </is>
      </c>
      <c r="C9" s="96" t="inlineStr">
        <is>
          <t>Prefer not to say</t>
        </is>
      </c>
      <c r="D9" s="87" t="inlineStr">
        <is>
          <t>2021</t>
        </is>
      </c>
      <c r="E9" s="88" t="inlineStr">
        <is>
          <t>8766768862</t>
        </is>
      </c>
      <c r="F9" s="89" t="inlineStr">
        <is>
          <t>yogeshpacharane7@gmail.com</t>
        </is>
      </c>
      <c r="G9" s="90" t="inlineStr">
        <is>
          <t>Looking for a job</t>
        </is>
      </c>
      <c r="H9" s="91" t="inlineStr"/>
      <c r="I9" s="92" t="inlineStr"/>
      <c r="J9" s="93" t="inlineStr"/>
      <c r="K9" s="93" t="inlineStr"/>
      <c r="L9" s="93" t="inlineStr">
        <is>
          <t>No Income</t>
        </is>
      </c>
      <c r="M9" s="94" t="inlineStr">
        <is>
          <t>Job change or transition</t>
        </is>
      </c>
      <c r="N9" s="95" t="n">
        <v>0</v>
      </c>
      <c r="O9" s="95" t="n">
        <v>0</v>
      </c>
      <c r="P9" s="95" t="n">
        <v>36000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B-100429</t>
        </is>
      </c>
      <c r="B10" s="65" t="inlineStr">
        <is>
          <t>Rajendra mansingh gonde</t>
        </is>
      </c>
      <c r="C10" s="64" t="inlineStr">
        <is>
          <t>Male</t>
        </is>
      </c>
      <c r="D10" s="87" t="inlineStr">
        <is>
          <t>2017</t>
        </is>
      </c>
      <c r="E10" s="88" t="inlineStr">
        <is>
          <t>9096723947</t>
        </is>
      </c>
      <c r="F10" s="89" t="inlineStr">
        <is>
          <t>rajendragonde2003@gmail.com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/>
      <c r="L10" s="93" t="inlineStr">
        <is>
          <t>Less than ₹10,000</t>
        </is>
      </c>
      <c r="M10" s="94" t="inlineStr">
        <is>
          <t>Continue working</t>
        </is>
      </c>
      <c r="N10" s="95" t="n">
        <v>0</v>
      </c>
      <c r="O10" s="95" t="n">
        <v>31500</v>
      </c>
      <c r="P10" s="95" t="n">
        <v>4500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B-100430</t>
        </is>
      </c>
      <c r="B11" s="65" t="inlineStr">
        <is>
          <t>Saurabh Raju pahune</t>
        </is>
      </c>
      <c r="C11" s="64" t="inlineStr">
        <is>
          <t>Male</t>
        </is>
      </c>
      <c r="D11" s="87" t="inlineStr">
        <is>
          <t>2017</t>
        </is>
      </c>
      <c r="E11" s="88" t="inlineStr">
        <is>
          <t>8956423628</t>
        </is>
      </c>
      <c r="F11" s="89" t="inlineStr">
        <is>
          <t>dongreprerna96@gmail.com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/>
      <c r="L11" s="93" t="inlineStr">
        <is>
          <t>Less than ₹10,000</t>
        </is>
      </c>
      <c r="M11" s="94" t="inlineStr">
        <is>
          <t>Continue working</t>
        </is>
      </c>
      <c r="N11" s="95" t="n">
        <v>0</v>
      </c>
      <c r="O11" s="95" t="n">
        <v>31500</v>
      </c>
      <c r="P11" s="95" t="n">
        <v>4500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B-100428</t>
        </is>
      </c>
      <c r="B12" s="65" t="inlineStr">
        <is>
          <t>Sameksh Vilas urkude</t>
        </is>
      </c>
      <c r="C12" s="64" t="inlineStr">
        <is>
          <t>Male</t>
        </is>
      </c>
      <c r="D12" s="87" t="inlineStr">
        <is>
          <t>2017</t>
        </is>
      </c>
      <c r="E12" s="88" t="inlineStr">
        <is>
          <t>8888910297</t>
        </is>
      </c>
      <c r="F12" s="89" t="inlineStr">
        <is>
          <t>sameksh2001@gmail.com</t>
        </is>
      </c>
      <c r="G12" s="109" t="inlineStr">
        <is>
          <t>Working</t>
        </is>
      </c>
      <c r="H12" s="91" t="inlineStr"/>
      <c r="I12" s="92" t="inlineStr"/>
      <c r="J12" s="93" t="inlineStr"/>
      <c r="K12" s="93" t="inlineStr"/>
      <c r="L12" s="93" t="inlineStr">
        <is>
          <t>Less than ₹10,000</t>
        </is>
      </c>
      <c r="M12" s="94" t="inlineStr">
        <is>
          <t>Continue working</t>
        </is>
      </c>
      <c r="N12" s="95" t="n">
        <v>0</v>
      </c>
      <c r="O12" s="95" t="n">
        <v>0</v>
      </c>
      <c r="P12" s="95" t="n">
        <v>9000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13" customHeight="1">
      <c r="A13" s="110" t="inlineStr">
        <is>
          <t xml:space="preserve">  CHAPTER NOTES</t>
        </is>
      </c>
      <c r="B13" s="114" t="n"/>
      <c r="C13" s="114" t="n"/>
      <c r="D13" s="114" t="n"/>
      <c r="E13" s="114" t="n"/>
      <c r="F13" s="114" t="n"/>
      <c r="G13" s="114" t="n"/>
      <c r="H13" s="114" t="n"/>
      <c r="I13" s="114" t="n"/>
      <c r="J13" s="114" t="n"/>
      <c r="K13" s="114" t="n"/>
      <c r="L13" s="114" t="n"/>
      <c r="M13" s="114" t="n"/>
      <c r="N13" s="114" t="n"/>
      <c r="O13" s="114" t="n"/>
      <c r="P13" s="114" t="n"/>
      <c r="Q13" s="114" t="n"/>
      <c r="R13" s="114" t="n"/>
      <c r="S13" s="114" t="n"/>
      <c r="T13" s="114" t="n"/>
      <c r="U13" s="114" t="n"/>
      <c r="V13" s="114" t="n"/>
      <c r="W13" s="114" t="n"/>
      <c r="X13" s="114" t="n"/>
      <c r="Y13" s="114" t="n"/>
      <c r="Z13" s="114" t="n"/>
      <c r="AA13" s="114" t="n"/>
      <c r="AB13" s="114" t="n"/>
      <c r="AC13" s="115" t="n"/>
    </row>
    <row r="14" ht="44" customHeight="1">
      <c r="A14" s="111" t="inlineStr">
        <is>
          <t>[ Notes ]</t>
        </is>
      </c>
      <c r="B14" s="114" t="n"/>
      <c r="C14" s="114" t="n"/>
      <c r="D14" s="114" t="n"/>
      <c r="E14" s="114" t="n"/>
      <c r="F14" s="114" t="n"/>
      <c r="G14" s="114" t="n"/>
      <c r="H14" s="114" t="n"/>
      <c r="I14" s="114" t="n"/>
      <c r="J14" s="114" t="n"/>
      <c r="K14" s="114" t="n"/>
      <c r="L14" s="114" t="n"/>
      <c r="M14" s="114" t="n"/>
      <c r="N14" s="114" t="n"/>
      <c r="O14" s="114" t="n"/>
      <c r="P14" s="114" t="n"/>
      <c r="Q14" s="114" t="n"/>
      <c r="R14" s="114" t="n"/>
      <c r="S14" s="114" t="n"/>
      <c r="T14" s="114" t="n"/>
      <c r="U14" s="114" t="n"/>
      <c r="V14" s="114" t="n"/>
      <c r="W14" s="114" t="n"/>
      <c r="X14" s="114" t="n"/>
      <c r="Y14" s="114" t="n"/>
      <c r="Z14" s="114" t="n"/>
      <c r="AA14" s="114" t="n"/>
      <c r="AB14" s="114" t="n"/>
      <c r="AC14" s="115" t="n"/>
    </row>
  </sheetData>
  <autoFilter ref="A5:AC12"/>
  <mergeCells count="13">
    <mergeCell ref="A13:AC13"/>
    <mergeCell ref="E4:F4"/>
    <mergeCell ref="N4:R4"/>
    <mergeCell ref="Y4:Z4"/>
    <mergeCell ref="A1:AC1"/>
    <mergeCell ref="A14:AC14"/>
    <mergeCell ref="U4:X4"/>
    <mergeCell ref="A4:D4"/>
    <mergeCell ref="A3:AC3"/>
    <mergeCell ref="G4:L4"/>
    <mergeCell ref="AB4:AC4"/>
    <mergeCell ref="A2:AC2"/>
    <mergeCell ref="S4:T4"/>
  </mergeCells>
  <dataValidations count="3">
    <dataValidation sqref="T6:T63" showDropDown="0" showInputMessage="0" showErrorMessage="0" allowBlank="0" type="list">
      <formula1>"Pune SSG 1,Pune SSG 2,Pune SSG 3,Pune SSG 4,Pune SSG 5,Pune SSG 6,Pune SSG 7,Pune SSG 8,Pune SSG 9,Pune SSG 10"</formula1>
    </dataValidation>
    <dataValidation sqref="C6:C63" showDropDown="0" showInputMessage="0" showErrorMessage="0" allowBlank="0" type="list">
      <formula1>"Male,Female,Prefer not to say"</formula1>
    </dataValidation>
    <dataValidation sqref="G6:G63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185FA5"/>
    <outlinePr summaryBelow="1" summaryRight="1"/>
    <pageSetUpPr/>
  </sheetPr>
  <dimension ref="A1:AC2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TRIVANDRUM  ·  20 youth  ·  2M 18F  ·  Budget: Rs 345,000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9  Working: 7  ·  Sch: Rs 105,000  Hous: Rs 120,000  Stip: Rs 120,000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B-100549</t>
        </is>
      </c>
      <c r="B6" s="65" t="inlineStr">
        <is>
          <t>Sunumol S</t>
        </is>
      </c>
      <c r="C6" s="105" t="inlineStr">
        <is>
          <t>Female</t>
        </is>
      </c>
      <c r="D6" s="87" t="inlineStr">
        <is>
          <t>2018</t>
        </is>
      </c>
      <c r="E6" s="88" t="inlineStr">
        <is>
          <t>7025752928</t>
        </is>
      </c>
      <c r="F6" s="89" t="inlineStr">
        <is>
          <t>sunumolsunu44@gmail.com</t>
        </is>
      </c>
      <c r="G6" s="107" t="inlineStr">
        <is>
          <t>Studying</t>
        </is>
      </c>
      <c r="H6" s="91" t="inlineStr"/>
      <c r="I6" s="92" t="inlineStr"/>
      <c r="J6" s="93" t="inlineStr"/>
      <c r="K6" s="93" t="inlineStr"/>
      <c r="L6" s="93" t="inlineStr"/>
      <c r="M6" s="94" t="inlineStr">
        <is>
          <t>Complete course and transition to work</t>
        </is>
      </c>
      <c r="N6" s="95" t="n">
        <v>0</v>
      </c>
      <c r="O6" s="95" t="n">
        <v>0</v>
      </c>
      <c r="P6" s="95" t="n">
        <v>9000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B-100377</t>
        </is>
      </c>
      <c r="B7" s="65" t="inlineStr">
        <is>
          <t>Reshma R</t>
        </is>
      </c>
      <c r="C7" s="105" t="inlineStr">
        <is>
          <t>Female</t>
        </is>
      </c>
      <c r="D7" s="87" t="inlineStr">
        <is>
          <t>2016</t>
        </is>
      </c>
      <c r="E7" s="88" t="inlineStr">
        <is>
          <t>9633539971</t>
        </is>
      </c>
      <c r="F7" s="89" t="inlineStr">
        <is>
          <t>reshmar042006@gmail.com</t>
        </is>
      </c>
      <c r="G7" s="107" t="inlineStr">
        <is>
          <t>Studying</t>
        </is>
      </c>
      <c r="H7" s="91" t="inlineStr"/>
      <c r="I7" s="92" t="inlineStr"/>
      <c r="J7" s="93" t="inlineStr"/>
      <c r="K7" s="93" t="inlineStr"/>
      <c r="L7" s="93" t="inlineStr"/>
      <c r="M7" s="94" t="inlineStr">
        <is>
          <t>Continue studying</t>
        </is>
      </c>
      <c r="N7" s="95" t="n">
        <v>0</v>
      </c>
      <c r="O7" s="95" t="n">
        <v>0</v>
      </c>
      <c r="P7" s="95" t="n">
        <v>9000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B-100363</t>
        </is>
      </c>
      <c r="B8" s="65" t="inlineStr">
        <is>
          <t>Nandhana SR</t>
        </is>
      </c>
      <c r="C8" s="105" t="inlineStr">
        <is>
          <t>Female</t>
        </is>
      </c>
      <c r="D8" s="87" t="inlineStr">
        <is>
          <t>2016</t>
        </is>
      </c>
      <c r="E8" s="88" t="inlineStr">
        <is>
          <t>8590912850</t>
        </is>
      </c>
      <c r="F8" s="89" t="inlineStr">
        <is>
          <t>nandhanaappu4222@gmail.com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/>
      <c r="L8" s="93" t="inlineStr"/>
      <c r="M8" s="94" t="inlineStr">
        <is>
          <t>Continue working</t>
        </is>
      </c>
      <c r="N8" s="95" t="n">
        <v>0</v>
      </c>
      <c r="O8" s="95" t="n">
        <v>0</v>
      </c>
      <c r="P8" s="95" t="n">
        <v>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B-100368</t>
        </is>
      </c>
      <c r="B9" s="65" t="inlineStr">
        <is>
          <t>Rishika MS</t>
        </is>
      </c>
      <c r="C9" s="105" t="inlineStr">
        <is>
          <t>Female</t>
        </is>
      </c>
      <c r="D9" s="87" t="inlineStr">
        <is>
          <t>2017</t>
        </is>
      </c>
      <c r="E9" s="88" t="inlineStr">
        <is>
          <t>8089678372</t>
        </is>
      </c>
      <c r="F9" s="89" t="inlineStr">
        <is>
          <t>rishikams484@gmail. com</t>
        </is>
      </c>
      <c r="G9" s="107" t="inlineStr">
        <is>
          <t>Studying</t>
        </is>
      </c>
      <c r="H9" s="91" t="inlineStr"/>
      <c r="I9" s="92" t="inlineStr"/>
      <c r="J9" s="93" t="inlineStr"/>
      <c r="K9" s="93" t="inlineStr"/>
      <c r="L9" s="93" t="inlineStr"/>
      <c r="M9" s="94" t="inlineStr">
        <is>
          <t>Complete course and transition to work</t>
        </is>
      </c>
      <c r="N9" s="95" t="n">
        <v>0</v>
      </c>
      <c r="O9" s="95" t="n">
        <v>0</v>
      </c>
      <c r="P9" s="95" t="n">
        <v>54000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B-100365</t>
        </is>
      </c>
      <c r="B10" s="65" t="inlineStr">
        <is>
          <t>Josna S M</t>
        </is>
      </c>
      <c r="C10" s="105" t="inlineStr">
        <is>
          <t>Female</t>
        </is>
      </c>
      <c r="D10" s="87" t="inlineStr">
        <is>
          <t>2016</t>
        </is>
      </c>
      <c r="E10" s="88" t="inlineStr">
        <is>
          <t>+91 96455 30497</t>
        </is>
      </c>
      <c r="F10" s="89" t="inlineStr">
        <is>
          <t>josnastuvert@gmail.com</t>
        </is>
      </c>
      <c r="G10" s="109" t="inlineStr">
        <is>
          <t>Working</t>
        </is>
      </c>
      <c r="H10" s="91" t="inlineStr"/>
      <c r="I10" s="92" t="inlineStr"/>
      <c r="J10" s="93" t="inlineStr"/>
      <c r="K10" s="93" t="inlineStr">
        <is>
          <t>Retail or Sales</t>
        </is>
      </c>
      <c r="L10" s="93" t="inlineStr">
        <is>
          <t>Less than ₹10,000</t>
        </is>
      </c>
      <c r="M10" s="94" t="inlineStr">
        <is>
          <t>Continue working</t>
        </is>
      </c>
      <c r="N10" s="95" t="n">
        <v>0</v>
      </c>
      <c r="O10" s="95" t="n">
        <v>60000</v>
      </c>
      <c r="P10" s="95" t="n">
        <v>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B-100378</t>
        </is>
      </c>
      <c r="B11" s="65" t="inlineStr">
        <is>
          <t>Roopa V</t>
        </is>
      </c>
      <c r="C11" s="105" t="inlineStr">
        <is>
          <t>Female</t>
        </is>
      </c>
      <c r="D11" s="87" t="inlineStr">
        <is>
          <t>2017</t>
        </is>
      </c>
      <c r="E11" s="88" t="inlineStr">
        <is>
          <t>+91 89215 64634</t>
        </is>
      </c>
      <c r="F11" s="89" t="inlineStr">
        <is>
          <t>roopav003@gmail.com</t>
        </is>
      </c>
      <c r="G11" s="109" t="inlineStr">
        <is>
          <t>Working</t>
        </is>
      </c>
      <c r="H11" s="91" t="inlineStr"/>
      <c r="I11" s="92" t="inlineStr"/>
      <c r="J11" s="93" t="inlineStr"/>
      <c r="K11" s="93" t="inlineStr"/>
      <c r="L11" s="93" t="inlineStr"/>
      <c r="M11" s="94" t="inlineStr">
        <is>
          <t>Continue working</t>
        </is>
      </c>
      <c r="N11" s="95" t="n">
        <v>0</v>
      </c>
      <c r="O11" s="95" t="n">
        <v>0</v>
      </c>
      <c r="P11" s="95" t="n">
        <v>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B-100379</t>
        </is>
      </c>
      <c r="B12" s="65" t="inlineStr">
        <is>
          <t>Sreereshmi S</t>
        </is>
      </c>
      <c r="C12" s="105" t="inlineStr">
        <is>
          <t>Female</t>
        </is>
      </c>
      <c r="D12" s="87" t="inlineStr">
        <is>
          <t>2016</t>
        </is>
      </c>
      <c r="E12" s="88" t="inlineStr">
        <is>
          <t>9567071543</t>
        </is>
      </c>
      <c r="F12" s="89" t="inlineStr">
        <is>
          <t>sreereshmi487@gmail. Com</t>
        </is>
      </c>
      <c r="G12" s="107" t="inlineStr">
        <is>
          <t>Studying</t>
        </is>
      </c>
      <c r="H12" s="91" t="inlineStr">
        <is>
          <t>BBA, Datta Meghe Institute of Higher Education and Research</t>
        </is>
      </c>
      <c r="I12" s="92" t="inlineStr"/>
      <c r="J12" s="93" t="inlineStr"/>
      <c r="K12" s="93" t="inlineStr"/>
      <c r="L12" s="93" t="inlineStr">
        <is>
          <t>No Income</t>
        </is>
      </c>
      <c r="M12" s="94" t="inlineStr">
        <is>
          <t>Complete course and transition to work</t>
        </is>
      </c>
      <c r="N12" s="95" t="n">
        <v>0</v>
      </c>
      <c r="O12" s="95" t="n">
        <v>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B-100369</t>
        </is>
      </c>
      <c r="B13" s="65" t="inlineStr">
        <is>
          <t>Kalpa S</t>
        </is>
      </c>
      <c r="C13" s="105" t="inlineStr">
        <is>
          <t>Female</t>
        </is>
      </c>
      <c r="D13" s="87" t="inlineStr">
        <is>
          <t>2017</t>
        </is>
      </c>
      <c r="E13" s="88" t="inlineStr">
        <is>
          <t>7907340845</t>
        </is>
      </c>
      <c r="F13" s="89" t="inlineStr">
        <is>
          <t>kalpasheeba17@gmail.com</t>
        </is>
      </c>
      <c r="G13" s="107" t="inlineStr">
        <is>
          <t>Studying</t>
        </is>
      </c>
      <c r="H13" s="91" t="inlineStr">
        <is>
          <t>BSc Nursing , 4th year</t>
        </is>
      </c>
      <c r="I13" s="92" t="inlineStr">
        <is>
          <t>4th year</t>
        </is>
      </c>
      <c r="J13" s="93" t="inlineStr"/>
      <c r="K13" s="93" t="inlineStr">
        <is>
          <t>Healthcare or Care work</t>
        </is>
      </c>
      <c r="L13" s="93" t="inlineStr">
        <is>
          <t>No Income</t>
        </is>
      </c>
      <c r="M13" s="94" t="inlineStr">
        <is>
          <t>Complete course and transition to work</t>
        </is>
      </c>
      <c r="N13" s="95" t="n">
        <v>0</v>
      </c>
      <c r="O13" s="95" t="n">
        <v>0</v>
      </c>
      <c r="P13" s="95" t="n">
        <v>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B-100547</t>
        </is>
      </c>
      <c r="B14" s="65" t="inlineStr">
        <is>
          <t>Adithya B R</t>
        </is>
      </c>
      <c r="C14" s="105" t="inlineStr">
        <is>
          <t>Female</t>
        </is>
      </c>
      <c r="D14" s="87" t="inlineStr">
        <is>
          <t>2018</t>
        </is>
      </c>
      <c r="E14" s="88" t="inlineStr">
        <is>
          <t>8075867494</t>
        </is>
      </c>
      <c r="F14" s="89" t="inlineStr">
        <is>
          <t>adithyabr8075@gamil.com</t>
        </is>
      </c>
      <c r="G14" s="106" t="inlineStr">
        <is>
          <t>Studying and working</t>
        </is>
      </c>
      <c r="H14" s="91" t="inlineStr"/>
      <c r="I14" s="92" t="inlineStr"/>
      <c r="J14" s="93" t="inlineStr"/>
      <c r="K14" s="93" t="inlineStr"/>
      <c r="L14" s="93" t="inlineStr"/>
      <c r="M14" s="94" t="inlineStr">
        <is>
          <t>Complete course and transition to work</t>
        </is>
      </c>
      <c r="N14" s="95" t="n">
        <v>0</v>
      </c>
      <c r="O14" s="95" t="n">
        <v>0</v>
      </c>
      <c r="P14" s="95" t="n">
        <v>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B-100548</t>
        </is>
      </c>
      <c r="B15" s="65" t="inlineStr">
        <is>
          <t>Arathy S</t>
        </is>
      </c>
      <c r="C15" s="105" t="inlineStr">
        <is>
          <t>Female</t>
        </is>
      </c>
      <c r="D15" s="87" t="inlineStr">
        <is>
          <t>2021</t>
        </is>
      </c>
      <c r="E15" s="88" t="inlineStr">
        <is>
          <t>7012161650</t>
        </is>
      </c>
      <c r="F15" s="89" t="inlineStr">
        <is>
          <t>arathys225@gmail.com</t>
        </is>
      </c>
      <c r="G15" s="107" t="inlineStr">
        <is>
          <t>Studying</t>
        </is>
      </c>
      <c r="H15" s="91" t="inlineStr"/>
      <c r="I15" s="92" t="inlineStr"/>
      <c r="J15" s="93" t="inlineStr"/>
      <c r="K15" s="93" t="inlineStr"/>
      <c r="L15" s="93" t="inlineStr"/>
      <c r="M15" s="94" t="inlineStr">
        <is>
          <t>Continue studying</t>
        </is>
      </c>
      <c r="N15" s="95" t="n">
        <v>0</v>
      </c>
      <c r="O15" s="95" t="n">
        <v>0</v>
      </c>
      <c r="P15" s="95" t="n">
        <v>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36" customHeight="1">
      <c r="A16" s="86" t="inlineStr">
        <is>
          <t>B-100362</t>
        </is>
      </c>
      <c r="B16" s="65" t="inlineStr">
        <is>
          <t>Athira J</t>
        </is>
      </c>
      <c r="C16" s="105" t="inlineStr">
        <is>
          <t>Female</t>
        </is>
      </c>
      <c r="D16" s="87" t="inlineStr">
        <is>
          <t>2016</t>
        </is>
      </c>
      <c r="E16" s="88" t="inlineStr">
        <is>
          <t>6235743835</t>
        </is>
      </c>
      <c r="F16" s="89" t="inlineStr">
        <is>
          <t>jathira814@gmail.com</t>
        </is>
      </c>
      <c r="G16" s="107" t="inlineStr">
        <is>
          <t>Studying</t>
        </is>
      </c>
      <c r="H16" s="91" t="inlineStr"/>
      <c r="I16" s="92" t="inlineStr"/>
      <c r="J16" s="93" t="inlineStr"/>
      <c r="K16" s="93" t="inlineStr"/>
      <c r="L16" s="93" t="inlineStr"/>
      <c r="M16" s="94" t="inlineStr">
        <is>
          <t>Continue studying</t>
        </is>
      </c>
      <c r="N16" s="95" t="n">
        <v>0</v>
      </c>
      <c r="O16" s="95" t="n">
        <v>0</v>
      </c>
      <c r="P16" s="95" t="n">
        <v>0</v>
      </c>
      <c r="Q16" s="96" t="inlineStr"/>
      <c r="R16" s="97">
        <f>IFERROR(N16+O16+P16,0)</f>
        <v/>
      </c>
      <c r="S16" s="98" t="inlineStr"/>
      <c r="T16" s="98" t="inlineStr"/>
      <c r="U16" s="99" t="inlineStr"/>
      <c r="V16" s="99" t="inlineStr"/>
      <c r="W16" s="64" t="inlineStr"/>
      <c r="X16" s="94" t="inlineStr"/>
      <c r="Y16" s="100">
        <f>COUNTIF('Interaction Log'!A:A,A16)</f>
        <v/>
      </c>
      <c r="Z16" s="101">
        <f>IFERROR(TEXT(MAXIFS('Interaction Log'!D:D,'Interaction Log'!A:A,A16),"dd-mmm-yy"),"")</f>
        <v/>
      </c>
      <c r="AA16" s="102">
        <f>COUNTIFS('SSG Attendance Log'!A:A,A16,'SSG Attendance Log'!H:H,"Yes")</f>
        <v/>
      </c>
      <c r="AB16" s="103">
        <f>COUNTIF('Crisis Log'!A:A,A16)</f>
        <v/>
      </c>
      <c r="AC16" s="104">
        <f>IFERROR(INDEX('Crisis Log'!D:D,MATCH(1,('Crisis Log'!A:A=A16)*('Crisis Log'!H:H&lt;&gt;"Yes"),0)),"")</f>
        <v/>
      </c>
    </row>
    <row r="17" ht="36" customHeight="1">
      <c r="A17" s="86" t="inlineStr">
        <is>
          <t>B-100371</t>
        </is>
      </c>
      <c r="B17" s="65" t="inlineStr">
        <is>
          <t>Dayana N</t>
        </is>
      </c>
      <c r="C17" s="105" t="inlineStr">
        <is>
          <t>Female</t>
        </is>
      </c>
      <c r="D17" s="87" t="inlineStr">
        <is>
          <t>2016</t>
        </is>
      </c>
      <c r="E17" s="88" t="inlineStr">
        <is>
          <t>+91 88480 92805</t>
        </is>
      </c>
      <c r="F17" s="89" t="inlineStr">
        <is>
          <t>dayanadayu2003@gmail.com</t>
        </is>
      </c>
      <c r="G17" s="90" t="inlineStr">
        <is>
          <t>Looking for a job</t>
        </is>
      </c>
      <c r="H17" s="91" t="inlineStr"/>
      <c r="I17" s="92" t="inlineStr"/>
      <c r="J17" s="93" t="inlineStr"/>
      <c r="K17" s="93" t="inlineStr"/>
      <c r="L17" s="93" t="inlineStr"/>
      <c r="M17" s="94" t="inlineStr">
        <is>
          <t>Complete course and transition to work</t>
        </is>
      </c>
      <c r="N17" s="95" t="n">
        <v>0</v>
      </c>
      <c r="O17" s="95" t="n">
        <v>0</v>
      </c>
      <c r="P17" s="95" t="n">
        <v>0</v>
      </c>
      <c r="Q17" s="96" t="inlineStr"/>
      <c r="R17" s="97">
        <f>IFERROR(N17+O17+P17,0)</f>
        <v/>
      </c>
      <c r="S17" s="98" t="inlineStr"/>
      <c r="T17" s="98" t="inlineStr"/>
      <c r="U17" s="99" t="inlineStr"/>
      <c r="V17" s="99" t="inlineStr"/>
      <c r="W17" s="64" t="inlineStr"/>
      <c r="X17" s="94" t="inlineStr"/>
      <c r="Y17" s="100">
        <f>COUNTIF('Interaction Log'!A:A,A17)</f>
        <v/>
      </c>
      <c r="Z17" s="101">
        <f>IFERROR(TEXT(MAXIFS('Interaction Log'!D:D,'Interaction Log'!A:A,A17),"dd-mmm-yy"),"")</f>
        <v/>
      </c>
      <c r="AA17" s="102">
        <f>COUNTIFS('SSG Attendance Log'!A:A,A17,'SSG Attendance Log'!H:H,"Yes")</f>
        <v/>
      </c>
      <c r="AB17" s="103">
        <f>COUNTIF('Crisis Log'!A:A,A17)</f>
        <v/>
      </c>
      <c r="AC17" s="104">
        <f>IFERROR(INDEX('Crisis Log'!D:D,MATCH(1,('Crisis Log'!A:A=A17)*('Crisis Log'!H:H&lt;&gt;"Yes"),0)),"")</f>
        <v/>
      </c>
    </row>
    <row r="18" ht="36" customHeight="1">
      <c r="A18" s="86" t="inlineStr">
        <is>
          <t>B-100615</t>
        </is>
      </c>
      <c r="B18" s="65" t="inlineStr">
        <is>
          <t>Alvin Joseph</t>
        </is>
      </c>
      <c r="C18" s="64" t="inlineStr">
        <is>
          <t>Male</t>
        </is>
      </c>
      <c r="D18" s="87" t="inlineStr">
        <is>
          <t>2024</t>
        </is>
      </c>
      <c r="E18" s="88" t="inlineStr">
        <is>
          <t>7907787738</t>
        </is>
      </c>
      <c r="F18" s="89" t="inlineStr">
        <is>
          <t>alvinjoseph309@gmail.com</t>
        </is>
      </c>
      <c r="G18" s="107" t="inlineStr">
        <is>
          <t>Studying</t>
        </is>
      </c>
      <c r="H18" s="91" t="inlineStr">
        <is>
          <t>Diploma in Electrical engineering</t>
        </is>
      </c>
      <c r="I18" s="92" t="inlineStr"/>
      <c r="J18" s="93" t="inlineStr"/>
      <c r="K18" s="93" t="inlineStr"/>
      <c r="L18" s="93" t="inlineStr">
        <is>
          <t>No Income</t>
        </is>
      </c>
      <c r="M18" s="94" t="inlineStr">
        <is>
          <t>Continue studying</t>
        </is>
      </c>
      <c r="N18" s="95" t="n">
        <v>55000</v>
      </c>
      <c r="O18" s="95" t="n">
        <v>0</v>
      </c>
      <c r="P18" s="95" t="n">
        <v>24000</v>
      </c>
      <c r="Q18" s="96" t="inlineStr"/>
      <c r="R18" s="97">
        <f>IFERROR(N18+O18+P18,0)</f>
        <v/>
      </c>
      <c r="S18" s="98" t="inlineStr"/>
      <c r="T18" s="98" t="inlineStr"/>
      <c r="U18" s="99" t="inlineStr"/>
      <c r="V18" s="99" t="inlineStr"/>
      <c r="W18" s="64" t="inlineStr"/>
      <c r="X18" s="94" t="inlineStr"/>
      <c r="Y18" s="100">
        <f>COUNTIF('Interaction Log'!A:A,A18)</f>
        <v/>
      </c>
      <c r="Z18" s="101">
        <f>IFERROR(TEXT(MAXIFS('Interaction Log'!D:D,'Interaction Log'!A:A,A18),"dd-mmm-yy"),"")</f>
        <v/>
      </c>
      <c r="AA18" s="102">
        <f>COUNTIFS('SSG Attendance Log'!A:A,A18,'SSG Attendance Log'!H:H,"Yes")</f>
        <v/>
      </c>
      <c r="AB18" s="103">
        <f>COUNTIF('Crisis Log'!A:A,A18)</f>
        <v/>
      </c>
      <c r="AC18" s="104">
        <f>IFERROR(INDEX('Crisis Log'!D:D,MATCH(1,('Crisis Log'!A:A=A18)*('Crisis Log'!H:H&lt;&gt;"Yes"),0)),"")</f>
        <v/>
      </c>
    </row>
    <row r="19" ht="36" customHeight="1">
      <c r="A19" s="86" t="inlineStr">
        <is>
          <t>B-100620</t>
        </is>
      </c>
      <c r="B19" s="65" t="inlineStr">
        <is>
          <t>Sanju</t>
        </is>
      </c>
      <c r="C19" s="64" t="inlineStr">
        <is>
          <t>Male</t>
        </is>
      </c>
      <c r="D19" s="87" t="inlineStr">
        <is>
          <t>2021</t>
        </is>
      </c>
      <c r="E19" s="88" t="inlineStr">
        <is>
          <t>7306143043</t>
        </is>
      </c>
      <c r="F19" s="89" t="inlineStr">
        <is>
          <t>sanjukichu2404@gmail.com</t>
        </is>
      </c>
      <c r="G19" s="109" t="inlineStr">
        <is>
          <t>Working</t>
        </is>
      </c>
      <c r="H19" s="91" t="inlineStr"/>
      <c r="I19" s="92" t="inlineStr"/>
      <c r="J19" s="93" t="inlineStr"/>
      <c r="K19" s="93" t="inlineStr">
        <is>
          <t>Hospitality (hotel, restaurant, catering)</t>
        </is>
      </c>
      <c r="L19" s="93" t="inlineStr">
        <is>
          <t>₹10,000 – ₹20,000</t>
        </is>
      </c>
      <c r="M19" s="94" t="inlineStr">
        <is>
          <t>Job change or transition</t>
        </is>
      </c>
      <c r="N19" s="95" t="n">
        <v>50000</v>
      </c>
      <c r="O19" s="95" t="n">
        <v>60000</v>
      </c>
      <c r="P19" s="95" t="n">
        <v>24000</v>
      </c>
      <c r="Q19" s="96" t="inlineStr"/>
      <c r="R19" s="97">
        <f>IFERROR(N19+O19+P19,0)</f>
        <v/>
      </c>
      <c r="S19" s="98" t="inlineStr"/>
      <c r="T19" s="98" t="inlineStr"/>
      <c r="U19" s="99" t="inlineStr"/>
      <c r="V19" s="99" t="inlineStr"/>
      <c r="W19" s="64" t="inlineStr"/>
      <c r="X19" s="94" t="inlineStr"/>
      <c r="Y19" s="100">
        <f>COUNTIF('Interaction Log'!A:A,A19)</f>
        <v/>
      </c>
      <c r="Z19" s="101">
        <f>IFERROR(TEXT(MAXIFS('Interaction Log'!D:D,'Interaction Log'!A:A,A19),"dd-mmm-yy"),"")</f>
        <v/>
      </c>
      <c r="AA19" s="102">
        <f>COUNTIFS('SSG Attendance Log'!A:A,A19,'SSG Attendance Log'!H:H,"Yes")</f>
        <v/>
      </c>
      <c r="AB19" s="103">
        <f>COUNTIF('Crisis Log'!A:A,A19)</f>
        <v/>
      </c>
      <c r="AC19" s="104">
        <f>IFERROR(INDEX('Crisis Log'!D:D,MATCH(1,('Crisis Log'!A:A=A19)*('Crisis Log'!H:H&lt;&gt;"Yes"),0)),"")</f>
        <v/>
      </c>
    </row>
    <row r="20" ht="36" customHeight="1">
      <c r="A20" s="86" t="inlineStr">
        <is>
          <t>B-100366</t>
        </is>
      </c>
      <c r="B20" s="65" t="inlineStr">
        <is>
          <t>Karunya SS</t>
        </is>
      </c>
      <c r="C20" s="105" t="inlineStr">
        <is>
          <t>Female</t>
        </is>
      </c>
      <c r="D20" s="87" t="inlineStr">
        <is>
          <t>2016</t>
        </is>
      </c>
      <c r="E20" s="88" t="inlineStr">
        <is>
          <t>9562745626</t>
        </is>
      </c>
      <c r="F20" s="89" t="inlineStr">
        <is>
          <t>karunyass2003@gmail.com</t>
        </is>
      </c>
      <c r="G20" s="107" t="inlineStr">
        <is>
          <t>Studying</t>
        </is>
      </c>
      <c r="H20" s="91" t="inlineStr"/>
      <c r="I20" s="92" t="inlineStr"/>
      <c r="J20" s="93" t="inlineStr"/>
      <c r="K20" s="93" t="inlineStr"/>
      <c r="L20" s="93" t="inlineStr"/>
      <c r="M20" s="94" t="inlineStr">
        <is>
          <t>Continue studying</t>
        </is>
      </c>
      <c r="N20" s="95" t="n">
        <v>0</v>
      </c>
      <c r="O20" s="95" t="n">
        <v>0</v>
      </c>
      <c r="P20" s="95" t="n">
        <v>0</v>
      </c>
      <c r="Q20" s="96" t="inlineStr"/>
      <c r="R20" s="97">
        <f>IFERROR(N20+O20+P20,0)</f>
        <v/>
      </c>
      <c r="S20" s="98" t="inlineStr"/>
      <c r="T20" s="98" t="inlineStr"/>
      <c r="U20" s="99" t="inlineStr"/>
      <c r="V20" s="99" t="inlineStr"/>
      <c r="W20" s="64" t="inlineStr"/>
      <c r="X20" s="94" t="inlineStr"/>
      <c r="Y20" s="100">
        <f>COUNTIF('Interaction Log'!A:A,A20)</f>
        <v/>
      </c>
      <c r="Z20" s="101">
        <f>IFERROR(TEXT(MAXIFS('Interaction Log'!D:D,'Interaction Log'!A:A,A20),"dd-mmm-yy"),"")</f>
        <v/>
      </c>
      <c r="AA20" s="102">
        <f>COUNTIFS('SSG Attendance Log'!A:A,A20,'SSG Attendance Log'!H:H,"Yes")</f>
        <v/>
      </c>
      <c r="AB20" s="103">
        <f>COUNTIF('Crisis Log'!A:A,A20)</f>
        <v/>
      </c>
      <c r="AC20" s="104">
        <f>IFERROR(INDEX('Crisis Log'!D:D,MATCH(1,('Crisis Log'!A:A=A20)*('Crisis Log'!H:H&lt;&gt;"Yes"),0)),"")</f>
        <v/>
      </c>
    </row>
    <row r="21" ht="36" customHeight="1">
      <c r="A21" s="86" t="inlineStr">
        <is>
          <t>B-100375</t>
        </is>
      </c>
      <c r="B21" s="65" t="inlineStr">
        <is>
          <t>Pavithra U</t>
        </is>
      </c>
      <c r="C21" s="105" t="inlineStr">
        <is>
          <t>Female</t>
        </is>
      </c>
      <c r="D21" s="87" t="inlineStr">
        <is>
          <t>2016</t>
        </is>
      </c>
      <c r="E21" s="88" t="inlineStr">
        <is>
          <t>904825694</t>
        </is>
      </c>
      <c r="F21" s="89" t="inlineStr">
        <is>
          <t>pavithrausha2005@gmail.com</t>
        </is>
      </c>
      <c r="G21" s="106" t="inlineStr">
        <is>
          <t>Studying and working</t>
        </is>
      </c>
      <c r="H21" s="91" t="inlineStr"/>
      <c r="I21" s="92" t="inlineStr"/>
      <c r="J21" s="93" t="inlineStr"/>
      <c r="K21" s="93" t="inlineStr"/>
      <c r="L21" s="93" t="inlineStr"/>
      <c r="M21" s="94" t="inlineStr">
        <is>
          <t>Complete course and transition to work</t>
        </is>
      </c>
      <c r="N21" s="95" t="n">
        <v>0</v>
      </c>
      <c r="O21" s="95" t="n">
        <v>0</v>
      </c>
      <c r="P21" s="95" t="n">
        <v>0</v>
      </c>
      <c r="Q21" s="96" t="inlineStr"/>
      <c r="R21" s="97">
        <f>IFERROR(N21+O21+P21,0)</f>
        <v/>
      </c>
      <c r="S21" s="98" t="inlineStr"/>
      <c r="T21" s="98" t="inlineStr"/>
      <c r="U21" s="99" t="inlineStr"/>
      <c r="V21" s="99" t="inlineStr"/>
      <c r="W21" s="64" t="inlineStr"/>
      <c r="X21" s="94" t="inlineStr"/>
      <c r="Y21" s="100">
        <f>COUNTIF('Interaction Log'!A:A,A21)</f>
        <v/>
      </c>
      <c r="Z21" s="101">
        <f>IFERROR(TEXT(MAXIFS('Interaction Log'!D:D,'Interaction Log'!A:A,A21),"dd-mmm-yy"),"")</f>
        <v/>
      </c>
      <c r="AA21" s="102">
        <f>COUNTIFS('SSG Attendance Log'!A:A,A21,'SSG Attendance Log'!H:H,"Yes")</f>
        <v/>
      </c>
      <c r="AB21" s="103">
        <f>COUNTIF('Crisis Log'!A:A,A21)</f>
        <v/>
      </c>
      <c r="AC21" s="104">
        <f>IFERROR(INDEX('Crisis Log'!D:D,MATCH(1,('Crisis Log'!A:A=A21)*('Crisis Log'!H:H&lt;&gt;"Yes"),0)),"")</f>
        <v/>
      </c>
    </row>
    <row r="22" ht="36" customHeight="1">
      <c r="A22" s="86" t="inlineStr">
        <is>
          <t>B-100372</t>
        </is>
      </c>
      <c r="B22" s="65" t="inlineStr">
        <is>
          <t>Rohini A</t>
        </is>
      </c>
      <c r="C22" s="105" t="inlineStr">
        <is>
          <t>Female</t>
        </is>
      </c>
      <c r="D22" s="87" t="inlineStr">
        <is>
          <t>2016</t>
        </is>
      </c>
      <c r="E22" s="88" t="inlineStr">
        <is>
          <t>9048941448</t>
        </is>
      </c>
      <c r="F22" s="89" t="inlineStr">
        <is>
          <t>rohinirohu5777@gmail.com</t>
        </is>
      </c>
      <c r="G22" s="109" t="inlineStr">
        <is>
          <t>Working</t>
        </is>
      </c>
      <c r="H22" s="91" t="inlineStr"/>
      <c r="I22" s="92" t="inlineStr"/>
      <c r="J22" s="93" t="inlineStr"/>
      <c r="K22" s="93" t="inlineStr"/>
      <c r="L22" s="93" t="inlineStr"/>
      <c r="M22" s="94" t="inlineStr">
        <is>
          <t>Continue working</t>
        </is>
      </c>
      <c r="N22" s="95" t="n">
        <v>0</v>
      </c>
      <c r="O22" s="95" t="n">
        <v>0</v>
      </c>
      <c r="P22" s="95" t="n">
        <v>0</v>
      </c>
      <c r="Q22" s="96" t="inlineStr"/>
      <c r="R22" s="97">
        <f>IFERROR(N22+O22+P22,0)</f>
        <v/>
      </c>
      <c r="S22" s="98" t="inlineStr"/>
      <c r="T22" s="98" t="inlineStr"/>
      <c r="U22" s="99" t="inlineStr"/>
      <c r="V22" s="99" t="inlineStr"/>
      <c r="W22" s="64" t="inlineStr"/>
      <c r="X22" s="94" t="inlineStr"/>
      <c r="Y22" s="100">
        <f>COUNTIF('Interaction Log'!A:A,A22)</f>
        <v/>
      </c>
      <c r="Z22" s="101">
        <f>IFERROR(TEXT(MAXIFS('Interaction Log'!D:D,'Interaction Log'!A:A,A22),"dd-mmm-yy"),"")</f>
        <v/>
      </c>
      <c r="AA22" s="102">
        <f>COUNTIFS('SSG Attendance Log'!A:A,A22,'SSG Attendance Log'!H:H,"Yes")</f>
        <v/>
      </c>
      <c r="AB22" s="103">
        <f>COUNTIF('Crisis Log'!A:A,A22)</f>
        <v/>
      </c>
      <c r="AC22" s="104">
        <f>IFERROR(INDEX('Crisis Log'!D:D,MATCH(1,('Crisis Log'!A:A=A22)*('Crisis Log'!H:H&lt;&gt;"Yes"),0)),"")</f>
        <v/>
      </c>
    </row>
    <row r="23" ht="36" customHeight="1">
      <c r="A23" s="86" t="inlineStr">
        <is>
          <t>B-100370</t>
        </is>
      </c>
      <c r="B23" s="65" t="inlineStr">
        <is>
          <t>Sandhya P</t>
        </is>
      </c>
      <c r="C23" s="105" t="inlineStr">
        <is>
          <t>Female</t>
        </is>
      </c>
      <c r="D23" s="87" t="inlineStr">
        <is>
          <t>2017</t>
        </is>
      </c>
      <c r="E23" s="88" t="inlineStr">
        <is>
          <t>8921398872</t>
        </is>
      </c>
      <c r="F23" s="89" t="inlineStr">
        <is>
          <t>sandhyaparvathy2003@gmail.com</t>
        </is>
      </c>
      <c r="G23" s="109" t="inlineStr">
        <is>
          <t>Working</t>
        </is>
      </c>
      <c r="H23" s="91" t="inlineStr"/>
      <c r="I23" s="92" t="inlineStr"/>
      <c r="J23" s="93" t="inlineStr"/>
      <c r="K23" s="93" t="inlineStr"/>
      <c r="L23" s="93" t="inlineStr"/>
      <c r="M23" s="94" t="inlineStr">
        <is>
          <t>Continue working</t>
        </is>
      </c>
      <c r="N23" s="95" t="n">
        <v>0</v>
      </c>
      <c r="O23" s="95" t="n">
        <v>0</v>
      </c>
      <c r="P23" s="95" t="n">
        <v>0</v>
      </c>
      <c r="Q23" s="96" t="inlineStr"/>
      <c r="R23" s="97">
        <f>IFERROR(N23+O23+P23,0)</f>
        <v/>
      </c>
      <c r="S23" s="98" t="inlineStr"/>
      <c r="T23" s="98" t="inlineStr"/>
      <c r="U23" s="99" t="inlineStr"/>
      <c r="V23" s="99" t="inlineStr"/>
      <c r="W23" s="64" t="inlineStr"/>
      <c r="X23" s="94" t="inlineStr"/>
      <c r="Y23" s="100">
        <f>COUNTIF('Interaction Log'!A:A,A23)</f>
        <v/>
      </c>
      <c r="Z23" s="101">
        <f>IFERROR(TEXT(MAXIFS('Interaction Log'!D:D,'Interaction Log'!A:A,A23),"dd-mmm-yy"),"")</f>
        <v/>
      </c>
      <c r="AA23" s="102">
        <f>COUNTIFS('SSG Attendance Log'!A:A,A23,'SSG Attendance Log'!H:H,"Yes")</f>
        <v/>
      </c>
      <c r="AB23" s="103">
        <f>COUNTIF('Crisis Log'!A:A,A23)</f>
        <v/>
      </c>
      <c r="AC23" s="104">
        <f>IFERROR(INDEX('Crisis Log'!D:D,MATCH(1,('Crisis Log'!A:A=A23)*('Crisis Log'!H:H&lt;&gt;"Yes"),0)),"")</f>
        <v/>
      </c>
    </row>
    <row r="24" ht="36" customHeight="1">
      <c r="A24" s="86" t="inlineStr">
        <is>
          <t>B-100373</t>
        </is>
      </c>
      <c r="B24" s="65" t="inlineStr">
        <is>
          <t>Sreelekshmi</t>
        </is>
      </c>
      <c r="C24" s="105" t="inlineStr">
        <is>
          <t>Female</t>
        </is>
      </c>
      <c r="D24" s="87" t="inlineStr">
        <is>
          <t>2016</t>
        </is>
      </c>
      <c r="E24" s="88" t="inlineStr">
        <is>
          <t>7012239581</t>
        </is>
      </c>
      <c r="F24" s="89" t="inlineStr">
        <is>
          <t>sreelekshmisre20@gmail.com</t>
        </is>
      </c>
      <c r="G24" s="109" t="inlineStr">
        <is>
          <t>Working</t>
        </is>
      </c>
      <c r="H24" s="91" t="inlineStr"/>
      <c r="I24" s="92" t="inlineStr"/>
      <c r="J24" s="93" t="inlineStr"/>
      <c r="K24" s="93" t="inlineStr"/>
      <c r="L24" s="93" t="inlineStr"/>
      <c r="M24" s="94" t="inlineStr">
        <is>
          <t>Job change or transition</t>
        </is>
      </c>
      <c r="N24" s="95" t="n">
        <v>0</v>
      </c>
      <c r="O24" s="95" t="n">
        <v>0</v>
      </c>
      <c r="P24" s="95" t="n">
        <v>0</v>
      </c>
      <c r="Q24" s="96" t="inlineStr"/>
      <c r="R24" s="97">
        <f>IFERROR(N24+O24+P24,0)</f>
        <v/>
      </c>
      <c r="S24" s="98" t="inlineStr"/>
      <c r="T24" s="98" t="inlineStr"/>
      <c r="U24" s="99" t="inlineStr"/>
      <c r="V24" s="99" t="inlineStr"/>
      <c r="W24" s="64" t="inlineStr"/>
      <c r="X24" s="94" t="inlineStr"/>
      <c r="Y24" s="100">
        <f>COUNTIF('Interaction Log'!A:A,A24)</f>
        <v/>
      </c>
      <c r="Z24" s="101">
        <f>IFERROR(TEXT(MAXIFS('Interaction Log'!D:D,'Interaction Log'!A:A,A24),"dd-mmm-yy"),"")</f>
        <v/>
      </c>
      <c r="AA24" s="102">
        <f>COUNTIFS('SSG Attendance Log'!A:A,A24,'SSG Attendance Log'!H:H,"Yes")</f>
        <v/>
      </c>
      <c r="AB24" s="103">
        <f>COUNTIF('Crisis Log'!A:A,A24)</f>
        <v/>
      </c>
      <c r="AC24" s="104">
        <f>IFERROR(INDEX('Crisis Log'!D:D,MATCH(1,('Crisis Log'!A:A=A24)*('Crisis Log'!H:H&lt;&gt;"Yes"),0)),"")</f>
        <v/>
      </c>
    </row>
    <row r="25" ht="36" customHeight="1">
      <c r="A25" s="86" t="inlineStr">
        <is>
          <t>B-100376</t>
        </is>
      </c>
      <c r="B25" s="65" t="inlineStr">
        <is>
          <t>Varsha Raj S</t>
        </is>
      </c>
      <c r="C25" s="105" t="inlineStr">
        <is>
          <t>Female</t>
        </is>
      </c>
      <c r="D25" s="87" t="inlineStr">
        <is>
          <t>2016</t>
        </is>
      </c>
      <c r="E25" s="88" t="inlineStr">
        <is>
          <t>8281289055</t>
        </is>
      </c>
      <c r="F25" s="89" t="inlineStr">
        <is>
          <t>varshasudhi8281@gmail.com</t>
        </is>
      </c>
      <c r="G25" s="90" t="inlineStr">
        <is>
          <t>Looking for a job</t>
        </is>
      </c>
      <c r="H25" s="91" t="inlineStr"/>
      <c r="I25" s="92" t="inlineStr"/>
      <c r="J25" s="93" t="inlineStr"/>
      <c r="K25" s="93" t="inlineStr"/>
      <c r="L25" s="93" t="inlineStr"/>
      <c r="M25" s="94" t="inlineStr">
        <is>
          <t>Still exploring</t>
        </is>
      </c>
      <c r="N25" s="95" t="n">
        <v>0</v>
      </c>
      <c r="O25" s="95" t="n">
        <v>0</v>
      </c>
      <c r="P25" s="95" t="n">
        <v>0</v>
      </c>
      <c r="Q25" s="96" t="inlineStr"/>
      <c r="R25" s="97">
        <f>IFERROR(N25+O25+P25,0)</f>
        <v/>
      </c>
      <c r="S25" s="98" t="inlineStr"/>
      <c r="T25" s="98" t="inlineStr"/>
      <c r="U25" s="99" t="inlineStr"/>
      <c r="V25" s="99" t="inlineStr"/>
      <c r="W25" s="64" t="inlineStr"/>
      <c r="X25" s="94" t="inlineStr"/>
      <c r="Y25" s="100">
        <f>COUNTIF('Interaction Log'!A:A,A25)</f>
        <v/>
      </c>
      <c r="Z25" s="101">
        <f>IFERROR(TEXT(MAXIFS('Interaction Log'!D:D,'Interaction Log'!A:A,A25),"dd-mmm-yy"),"")</f>
        <v/>
      </c>
      <c r="AA25" s="102">
        <f>COUNTIFS('SSG Attendance Log'!A:A,A25,'SSG Attendance Log'!H:H,"Yes")</f>
        <v/>
      </c>
      <c r="AB25" s="103">
        <f>COUNTIF('Crisis Log'!A:A,A25)</f>
        <v/>
      </c>
      <c r="AC25" s="104">
        <f>IFERROR(INDEX('Crisis Log'!D:D,MATCH(1,('Crisis Log'!A:A=A25)*('Crisis Log'!H:H&lt;&gt;"Yes"),0)),"")</f>
        <v/>
      </c>
    </row>
    <row r="26" ht="13" customHeight="1">
      <c r="A26" s="110" t="inlineStr">
        <is>
          <t xml:space="preserve">  CHAPTER NOTES</t>
        </is>
      </c>
      <c r="B26" s="114" t="n"/>
      <c r="C26" s="114" t="n"/>
      <c r="D26" s="114" t="n"/>
      <c r="E26" s="114" t="n"/>
      <c r="F26" s="114" t="n"/>
      <c r="G26" s="114" t="n"/>
      <c r="H26" s="114" t="n"/>
      <c r="I26" s="114" t="n"/>
      <c r="J26" s="114" t="n"/>
      <c r="K26" s="114" t="n"/>
      <c r="L26" s="114" t="n"/>
      <c r="M26" s="114" t="n"/>
      <c r="N26" s="114" t="n"/>
      <c r="O26" s="114" t="n"/>
      <c r="P26" s="114" t="n"/>
      <c r="Q26" s="114" t="n"/>
      <c r="R26" s="114" t="n"/>
      <c r="S26" s="114" t="n"/>
      <c r="T26" s="114" t="n"/>
      <c r="U26" s="114" t="n"/>
      <c r="V26" s="114" t="n"/>
      <c r="W26" s="114" t="n"/>
      <c r="X26" s="114" t="n"/>
      <c r="Y26" s="114" t="n"/>
      <c r="Z26" s="114" t="n"/>
      <c r="AA26" s="114" t="n"/>
      <c r="AB26" s="114" t="n"/>
      <c r="AC26" s="115" t="n"/>
    </row>
    <row r="27" ht="44" customHeight="1">
      <c r="A27" s="111" t="inlineStr">
        <is>
          <t>[ Notes ]</t>
        </is>
      </c>
      <c r="B27" s="114" t="n"/>
      <c r="C27" s="114" t="n"/>
      <c r="D27" s="114" t="n"/>
      <c r="E27" s="114" t="n"/>
      <c r="F27" s="114" t="n"/>
      <c r="G27" s="114" t="n"/>
      <c r="H27" s="114" t="n"/>
      <c r="I27" s="114" t="n"/>
      <c r="J27" s="114" t="n"/>
      <c r="K27" s="114" t="n"/>
      <c r="L27" s="114" t="n"/>
      <c r="M27" s="114" t="n"/>
      <c r="N27" s="114" t="n"/>
      <c r="O27" s="114" t="n"/>
      <c r="P27" s="114" t="n"/>
      <c r="Q27" s="114" t="n"/>
      <c r="R27" s="114" t="n"/>
      <c r="S27" s="114" t="n"/>
      <c r="T27" s="114" t="n"/>
      <c r="U27" s="114" t="n"/>
      <c r="V27" s="114" t="n"/>
      <c r="W27" s="114" t="n"/>
      <c r="X27" s="114" t="n"/>
      <c r="Y27" s="114" t="n"/>
      <c r="Z27" s="114" t="n"/>
      <c r="AA27" s="114" t="n"/>
      <c r="AB27" s="114" t="n"/>
      <c r="AC27" s="115" t="n"/>
    </row>
  </sheetData>
  <autoFilter ref="A5:AC25"/>
  <mergeCells count="13">
    <mergeCell ref="E4:F4"/>
    <mergeCell ref="N4:R4"/>
    <mergeCell ref="Y4:Z4"/>
    <mergeCell ref="A1:AC1"/>
    <mergeCell ref="U4:X4"/>
    <mergeCell ref="A4:D4"/>
    <mergeCell ref="A27:AC27"/>
    <mergeCell ref="A3:AC3"/>
    <mergeCell ref="G4:L4"/>
    <mergeCell ref="A26:AC26"/>
    <mergeCell ref="AB4:AC4"/>
    <mergeCell ref="A2:AC2"/>
    <mergeCell ref="S4:T4"/>
  </mergeCells>
  <dataValidations count="3">
    <dataValidation sqref="T6:T76" showDropDown="0" showInputMessage="0" showErrorMessage="0" allowBlank="0" type="list">
      <formula1>"Trivandrum SSG 1,Trivandrum SSG 2,Trivandrum SSG 3,Trivandrum SSG 4,Trivandrum SSG 5,Trivandrum SSG 6,Trivandrum SSG 7,Trivandrum SSG 8,Trivandrum SSG 9,Trivandrum SSG 10"</formula1>
    </dataValidation>
    <dataValidation sqref="C6:C76" showDropDown="0" showInputMessage="0" showErrorMessage="0" allowBlank="0" type="list">
      <formula1>"Male,Female,Prefer not to say"</formula1>
    </dataValidation>
    <dataValidation sqref="G6:G76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7a4d78"/>
    <outlinePr summaryBelow="1" summaryRight="1"/>
    <pageSetUpPr/>
  </sheetPr>
  <dimension ref="A1:AC17"/>
  <sheetViews>
    <sheetView showGridLines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7" customWidth="1" min="3" max="3"/>
    <col width="9" customWidth="1" min="4" max="4"/>
    <col width="14" customWidth="1" min="5" max="5"/>
    <col width="24" customWidth="1" min="6" max="6"/>
    <col width="16" customWidth="1" min="7" max="7"/>
    <col width="20" customWidth="1" min="8" max="8"/>
    <col width="9" customWidth="1" min="9" max="9"/>
    <col width="20" customWidth="1" min="10" max="10"/>
    <col width="14" customWidth="1" min="11" max="11"/>
    <col width="13" customWidth="1" min="12" max="12"/>
    <col width="24" customWidth="1" min="13" max="13"/>
    <col width="12" customWidth="1" min="14" max="14"/>
    <col width="11" customWidth="1" min="15" max="15"/>
    <col width="11" customWidth="1" min="16" max="16"/>
    <col width="12" customWidth="1" min="17" max="17"/>
    <col width="13" customWidth="1" min="18" max="18"/>
    <col width="16" customWidth="1" min="19" max="19"/>
    <col width="18" customWidth="1" min="20" max="20"/>
    <col width="24" customWidth="1" min="21" max="21"/>
    <col width="22" customWidth="1" min="22" max="22"/>
    <col width="12" customWidth="1" min="23" max="23"/>
    <col width="20" customWidth="1" min="24" max="24"/>
    <col width="11" customWidth="1" min="25" max="25"/>
    <col width="14" customWidth="1" min="26" max="26"/>
    <col width="11" customWidth="1" min="27" max="27"/>
    <col width="10" customWidth="1" min="28" max="28"/>
    <col width="12" customWidth="1" min="29" max="29"/>
  </cols>
  <sheetData>
    <row r="1" ht="22" customHeight="1">
      <c r="A1" s="41" t="inlineStr">
        <is>
          <t xml:space="preserve">  VIJAYAWADA  ·  10 youth  ·  10M 0F  ·  Budget: Rs 225,500</t>
        </is>
      </c>
      <c r="B1" s="114" t="n"/>
      <c r="C1" s="114" t="n"/>
      <c r="D1" s="114" t="n"/>
      <c r="E1" s="114" t="n"/>
      <c r="F1" s="114" t="n"/>
      <c r="G1" s="114" t="n"/>
      <c r="H1" s="114" t="n"/>
      <c r="I1" s="114" t="n"/>
      <c r="J1" s="114" t="n"/>
      <c r="K1" s="114" t="n"/>
      <c r="L1" s="114" t="n"/>
      <c r="M1" s="114" t="n"/>
      <c r="N1" s="114" t="n"/>
      <c r="O1" s="114" t="n"/>
      <c r="P1" s="114" t="n"/>
      <c r="Q1" s="114" t="n"/>
      <c r="R1" s="114" t="n"/>
      <c r="S1" s="114" t="n"/>
      <c r="T1" s="114" t="n"/>
      <c r="U1" s="114" t="n"/>
      <c r="V1" s="114" t="n"/>
      <c r="W1" s="114" t="n"/>
      <c r="X1" s="114" t="n"/>
      <c r="Y1" s="114" t="n"/>
      <c r="Z1" s="114" t="n"/>
      <c r="AA1" s="114" t="n"/>
      <c r="AB1" s="114" t="n"/>
      <c r="AC1" s="115" t="n"/>
    </row>
    <row r="2" ht="11" customHeight="1">
      <c r="A2" s="71" t="inlineStr">
        <is>
          <t xml:space="preserve">  Studying: 3  Working: 2  ·  Sch: Rs 65,000  Hous: Rs 84,000  Stip: Rs 76,500  ·  Col C = Gender (Male/Female) — update here → dashboard auto-updates</t>
        </is>
      </c>
      <c r="B2" s="114" t="n"/>
      <c r="C2" s="114" t="n"/>
      <c r="D2" s="114" t="n"/>
      <c r="E2" s="114" t="n"/>
      <c r="F2" s="114" t="n"/>
      <c r="G2" s="114" t="n"/>
      <c r="H2" s="114" t="n"/>
      <c r="I2" s="114" t="n"/>
      <c r="J2" s="114" t="n"/>
      <c r="K2" s="114" t="n"/>
      <c r="L2" s="114" t="n"/>
      <c r="M2" s="114" t="n"/>
      <c r="N2" s="114" t="n"/>
      <c r="O2" s="114" t="n"/>
      <c r="P2" s="114" t="n"/>
      <c r="Q2" s="114" t="n"/>
      <c r="R2" s="114" t="n"/>
      <c r="S2" s="114" t="n"/>
      <c r="T2" s="114" t="n"/>
      <c r="U2" s="114" t="n"/>
      <c r="V2" s="114" t="n"/>
      <c r="W2" s="114" t="n"/>
      <c r="X2" s="114" t="n"/>
      <c r="Y2" s="114" t="n"/>
      <c r="Z2" s="114" t="n"/>
      <c r="AA2" s="114" t="n"/>
      <c r="AB2" s="114" t="n"/>
      <c r="AC2" s="115" t="n"/>
    </row>
    <row r="3" ht="11" customHeight="1">
      <c r="A3" s="61" t="inlineStr">
        <is>
          <t xml:space="preserve">  GREEN = pre-filled from Pulse 2026  ·  YELLOW = chapter YPC fills  ·  Edit Gender (col C) or Status (col G) here — Overview Dashboard updates automatically</t>
        </is>
      </c>
      <c r="B3" s="114" t="n"/>
      <c r="C3" s="114" t="n"/>
      <c r="D3" s="114" t="n"/>
      <c r="E3" s="114" t="n"/>
      <c r="F3" s="114" t="n"/>
      <c r="G3" s="114" t="n"/>
      <c r="H3" s="114" t="n"/>
      <c r="I3" s="114" t="n"/>
      <c r="J3" s="114" t="n"/>
      <c r="K3" s="114" t="n"/>
      <c r="L3" s="114" t="n"/>
      <c r="M3" s="114" t="n"/>
      <c r="N3" s="114" t="n"/>
      <c r="O3" s="114" t="n"/>
      <c r="P3" s="114" t="n"/>
      <c r="Q3" s="114" t="n"/>
      <c r="R3" s="114" t="n"/>
      <c r="S3" s="114" t="n"/>
      <c r="T3" s="114" t="n"/>
      <c r="U3" s="114" t="n"/>
      <c r="V3" s="114" t="n"/>
      <c r="W3" s="114" t="n"/>
      <c r="X3" s="114" t="n"/>
      <c r="Y3" s="114" t="n"/>
      <c r="Z3" s="114" t="n"/>
      <c r="AA3" s="114" t="n"/>
      <c r="AB3" s="114" t="n"/>
      <c r="AC3" s="115" t="n"/>
    </row>
    <row r="4" ht="11" customHeight="1">
      <c r="A4" s="72" t="inlineStr">
        <is>
          <t>IDENTITY</t>
        </is>
      </c>
      <c r="B4" s="114" t="n"/>
      <c r="C4" s="114" t="n"/>
      <c r="D4" s="115" t="n"/>
      <c r="E4" s="73" t="inlineStr">
        <is>
          <t>CONTACT</t>
        </is>
      </c>
      <c r="F4" s="115" t="n"/>
      <c r="G4" s="74" t="inlineStr">
        <is>
          <t>CURRENT STATUS</t>
        </is>
      </c>
      <c r="H4" s="114" t="n"/>
      <c r="I4" s="114" t="n"/>
      <c r="J4" s="114" t="n"/>
      <c r="K4" s="114" t="n"/>
      <c r="L4" s="115" t="n"/>
      <c r="M4" s="75" t="inlineStr">
        <is>
          <t>PLAN 2026-27</t>
        </is>
      </c>
      <c r="N4" s="76" t="inlineStr">
        <is>
          <t>FINANCIAL SUPPORT</t>
        </is>
      </c>
      <c r="O4" s="114" t="n"/>
      <c r="P4" s="114" t="n"/>
      <c r="Q4" s="114" t="n"/>
      <c r="R4" s="115" t="n"/>
      <c r="S4" s="75" t="inlineStr">
        <is>
          <t>WINGMAN &amp; SSG</t>
        </is>
      </c>
      <c r="T4" s="115" t="n"/>
      <c r="U4" s="72" t="inlineStr">
        <is>
          <t>PROGRAMME</t>
        </is>
      </c>
      <c r="V4" s="114" t="n"/>
      <c r="W4" s="114" t="n"/>
      <c r="X4" s="115" t="n"/>
      <c r="Y4" s="77" t="inlineStr">
        <is>
          <t>INTERACTIONS</t>
        </is>
      </c>
      <c r="Z4" s="115" t="n"/>
      <c r="AA4" s="74" t="inlineStr">
        <is>
          <t>SSG ATTENDANCE</t>
        </is>
      </c>
      <c r="AB4" s="76" t="inlineStr">
        <is>
          <t>CRISIS</t>
        </is>
      </c>
      <c r="AC4" s="115" t="n"/>
    </row>
    <row r="5" ht="30" customHeight="1">
      <c r="A5" s="78" t="inlineStr">
        <is>
          <t>MAD Code</t>
        </is>
      </c>
      <c r="B5" s="79" t="inlineStr">
        <is>
          <t>Full Name</t>
        </is>
      </c>
      <c r="C5" s="80" t="inlineStr">
        <is>
          <t>Gender</t>
        </is>
      </c>
      <c r="D5" s="79" t="inlineStr">
        <is>
          <t>Year Joined</t>
        </is>
      </c>
      <c r="E5" s="80" t="inlineStr">
        <is>
          <t>Phone</t>
        </is>
      </c>
      <c r="F5" s="80" t="inlineStr">
        <is>
          <t>Email</t>
        </is>
      </c>
      <c r="G5" s="81" t="inlineStr">
        <is>
          <t>Current Status</t>
        </is>
      </c>
      <c r="H5" s="81" t="inlineStr">
        <is>
          <t>Course</t>
        </is>
      </c>
      <c r="I5" s="81" t="inlineStr">
        <is>
          <t>Year / Stage</t>
        </is>
      </c>
      <c r="J5" s="81" t="inlineStr">
        <is>
          <t>Role / Employer</t>
        </is>
      </c>
      <c r="K5" s="81" t="inlineStr">
        <is>
          <t>Industry</t>
        </is>
      </c>
      <c r="L5" s="81" t="inlineStr">
        <is>
          <t>Current Income</t>
        </is>
      </c>
      <c r="M5" s="82" t="inlineStr">
        <is>
          <t>Plan for 2026-27</t>
        </is>
      </c>
      <c r="N5" s="83" t="inlineStr">
        <is>
          <t>Scholarship (Rs)</t>
        </is>
      </c>
      <c r="O5" s="83" t="inlineStr">
        <is>
          <t>Housing (Rs)</t>
        </is>
      </c>
      <c r="P5" s="83" t="inlineStr">
        <is>
          <t>Stipend/mo (Rs)</t>
        </is>
      </c>
      <c r="Q5" s="83" t="inlineStr">
        <is>
          <t>Support Until</t>
        </is>
      </c>
      <c r="R5" s="83" t="inlineStr">
        <is>
          <t>Total Support (Rs)</t>
        </is>
      </c>
      <c r="S5" s="82" t="inlineStr">
        <is>
          <t>Wingman Name</t>
        </is>
      </c>
      <c r="T5" s="82" t="inlineStr">
        <is>
          <t>SSG Name</t>
        </is>
      </c>
      <c r="U5" s="84" t="inlineStr">
        <is>
          <t>Plan 2026-27 (YPC)</t>
        </is>
      </c>
      <c r="V5" s="84" t="inlineStr">
        <is>
          <t>Current Activity</t>
        </is>
      </c>
      <c r="W5" s="84" t="inlineStr">
        <is>
          <t>Next Review Date</t>
        </is>
      </c>
      <c r="X5" s="79" t="inlineStr">
        <is>
          <t>Flag / Action</t>
        </is>
      </c>
      <c r="Y5" s="85" t="inlineStr">
        <is>
          <t>Interactions (auto)</t>
        </is>
      </c>
      <c r="Z5" s="85" t="inlineStr">
        <is>
          <t>Last Interaction</t>
        </is>
      </c>
      <c r="AA5" s="81" t="inlineStr">
        <is>
          <t>SSG Sessions (auto)</t>
        </is>
      </c>
      <c r="AB5" s="83" t="inlineStr">
        <is>
          <t>Crisis Count (auto)</t>
        </is>
      </c>
      <c r="AC5" s="83" t="inlineStr">
        <is>
          <t>Last Crisis Level</t>
        </is>
      </c>
    </row>
    <row r="6" ht="36" customHeight="1">
      <c r="A6" s="86" t="inlineStr">
        <is>
          <t>B-100389</t>
        </is>
      </c>
      <c r="B6" s="65" t="inlineStr">
        <is>
          <t>Akula Nagaraju</t>
        </is>
      </c>
      <c r="C6" s="64" t="inlineStr">
        <is>
          <t>Male</t>
        </is>
      </c>
      <c r="D6" s="87" t="inlineStr">
        <is>
          <t>2024</t>
        </is>
      </c>
      <c r="E6" s="88" t="inlineStr">
        <is>
          <t>7036324557</t>
        </is>
      </c>
      <c r="F6" s="89" t="inlineStr">
        <is>
          <t>naga01669@gmail.com</t>
        </is>
      </c>
      <c r="G6" s="109" t="inlineStr">
        <is>
          <t>Working</t>
        </is>
      </c>
      <c r="H6" s="91" t="inlineStr"/>
      <c r="I6" s="92" t="inlineStr"/>
      <c r="J6" s="93" t="inlineStr"/>
      <c r="K6" s="93" t="inlineStr"/>
      <c r="L6" s="93" t="inlineStr">
        <is>
          <t>₹10,000 – ₹20,000</t>
        </is>
      </c>
      <c r="M6" s="94" t="inlineStr">
        <is>
          <t>Continue working</t>
        </is>
      </c>
      <c r="N6" s="95" t="n">
        <v>0</v>
      </c>
      <c r="O6" s="95" t="n">
        <v>0</v>
      </c>
      <c r="P6" s="95" t="n">
        <v>0</v>
      </c>
      <c r="Q6" s="96" t="inlineStr"/>
      <c r="R6" s="97">
        <f>IFERROR(N6+O6+P6,0)</f>
        <v/>
      </c>
      <c r="S6" s="98" t="inlineStr"/>
      <c r="T6" s="98" t="inlineStr"/>
      <c r="U6" s="99" t="inlineStr"/>
      <c r="V6" s="99" t="inlineStr"/>
      <c r="W6" s="64" t="inlineStr"/>
      <c r="X6" s="94" t="inlineStr"/>
      <c r="Y6" s="100">
        <f>COUNTIF('Interaction Log'!A:A,A6)</f>
        <v/>
      </c>
      <c r="Z6" s="101">
        <f>IFERROR(TEXT(MAXIFS('Interaction Log'!D:D,'Interaction Log'!A:A,A6),"dd-mmm-yy"),"")</f>
        <v/>
      </c>
      <c r="AA6" s="102">
        <f>COUNTIFS('SSG Attendance Log'!A:A,A6,'SSG Attendance Log'!H:H,"Yes")</f>
        <v/>
      </c>
      <c r="AB6" s="103">
        <f>COUNTIF('Crisis Log'!A:A,A6)</f>
        <v/>
      </c>
      <c r="AC6" s="104">
        <f>IFERROR(INDEX('Crisis Log'!D:D,MATCH(1,('Crisis Log'!A:A=A6)*('Crisis Log'!H:H&lt;&gt;"Yes"),0)),"")</f>
        <v/>
      </c>
    </row>
    <row r="7" ht="36" customHeight="1">
      <c r="A7" s="86" t="inlineStr">
        <is>
          <t>B-100552</t>
        </is>
      </c>
      <c r="B7" s="65" t="inlineStr">
        <is>
          <t>Patra. Venkaiah</t>
        </is>
      </c>
      <c r="C7" s="64" t="inlineStr">
        <is>
          <t>Male</t>
        </is>
      </c>
      <c r="D7" s="87" t="inlineStr">
        <is>
          <t>2018</t>
        </is>
      </c>
      <c r="E7" s="88" t="inlineStr">
        <is>
          <t>8341522025</t>
        </is>
      </c>
      <c r="F7" s="89" t="inlineStr">
        <is>
          <t>Patravenkaiah95@gmail</t>
        </is>
      </c>
      <c r="G7" s="107" t="inlineStr">
        <is>
          <t>Studying</t>
        </is>
      </c>
      <c r="H7" s="91" t="inlineStr">
        <is>
          <t>2nd year</t>
        </is>
      </c>
      <c r="I7" s="92" t="inlineStr">
        <is>
          <t>2nd year</t>
        </is>
      </c>
      <c r="J7" s="93" t="inlineStr"/>
      <c r="K7" s="93" t="inlineStr"/>
      <c r="L7" s="93" t="inlineStr">
        <is>
          <t>No Income</t>
        </is>
      </c>
      <c r="M7" s="94" t="inlineStr">
        <is>
          <t>Continue studying</t>
        </is>
      </c>
      <c r="N7" s="95" t="n">
        <v>35000</v>
      </c>
      <c r="O7" s="95" t="n">
        <v>27000</v>
      </c>
      <c r="P7" s="95" t="n">
        <v>18000</v>
      </c>
      <c r="Q7" s="96" t="inlineStr"/>
      <c r="R7" s="97">
        <f>IFERROR(N7+O7+P7,0)</f>
        <v/>
      </c>
      <c r="S7" s="98" t="inlineStr"/>
      <c r="T7" s="98" t="inlineStr"/>
      <c r="U7" s="99" t="inlineStr"/>
      <c r="V7" s="99" t="inlineStr"/>
      <c r="W7" s="64" t="inlineStr"/>
      <c r="X7" s="94" t="inlineStr"/>
      <c r="Y7" s="100">
        <f>COUNTIF('Interaction Log'!A:A,A7)</f>
        <v/>
      </c>
      <c r="Z7" s="101">
        <f>IFERROR(TEXT(MAXIFS('Interaction Log'!D:D,'Interaction Log'!A:A,A7),"dd-mmm-yy"),"")</f>
        <v/>
      </c>
      <c r="AA7" s="102">
        <f>COUNTIFS('SSG Attendance Log'!A:A,A7,'SSG Attendance Log'!H:H,"Yes")</f>
        <v/>
      </c>
      <c r="AB7" s="103">
        <f>COUNTIF('Crisis Log'!A:A,A7)</f>
        <v/>
      </c>
      <c r="AC7" s="104">
        <f>IFERROR(INDEX('Crisis Log'!D:D,MATCH(1,('Crisis Log'!A:A=A7)*('Crisis Log'!H:H&lt;&gt;"Yes"),0)),"")</f>
        <v/>
      </c>
    </row>
    <row r="8" ht="36" customHeight="1">
      <c r="A8" s="86" t="inlineStr">
        <is>
          <t>B-100388</t>
        </is>
      </c>
      <c r="B8" s="65" t="inlineStr">
        <is>
          <t>Shaik Nazeer</t>
        </is>
      </c>
      <c r="C8" s="64" t="inlineStr">
        <is>
          <t>Male</t>
        </is>
      </c>
      <c r="D8" s="87" t="inlineStr">
        <is>
          <t>2024</t>
        </is>
      </c>
      <c r="E8" s="88" t="inlineStr">
        <is>
          <t>9347337967</t>
        </is>
      </c>
      <c r="F8" s="89" t="inlineStr">
        <is>
          <t>Shaiknazeer.3133@gmail.com</t>
        </is>
      </c>
      <c r="G8" s="109" t="inlineStr">
        <is>
          <t>Working</t>
        </is>
      </c>
      <c r="H8" s="91" t="inlineStr"/>
      <c r="I8" s="92" t="inlineStr"/>
      <c r="J8" s="93" t="inlineStr"/>
      <c r="K8" s="93" t="inlineStr">
        <is>
          <t>Retail or Sales</t>
        </is>
      </c>
      <c r="L8" s="93" t="inlineStr">
        <is>
          <t>Less than ₹10,000</t>
        </is>
      </c>
      <c r="M8" s="94" t="inlineStr">
        <is>
          <t>Continue working</t>
        </is>
      </c>
      <c r="N8" s="95" t="n">
        <v>0</v>
      </c>
      <c r="O8" s="95" t="n">
        <v>0</v>
      </c>
      <c r="P8" s="95" t="n">
        <v>6000</v>
      </c>
      <c r="Q8" s="96" t="inlineStr"/>
      <c r="R8" s="97">
        <f>IFERROR(N8+O8+P8,0)</f>
        <v/>
      </c>
      <c r="S8" s="98" t="inlineStr"/>
      <c r="T8" s="98" t="inlineStr"/>
      <c r="U8" s="99" t="inlineStr"/>
      <c r="V8" s="99" t="inlineStr"/>
      <c r="W8" s="64" t="inlineStr"/>
      <c r="X8" s="94" t="inlineStr"/>
      <c r="Y8" s="100">
        <f>COUNTIF('Interaction Log'!A:A,A8)</f>
        <v/>
      </c>
      <c r="Z8" s="101">
        <f>IFERROR(TEXT(MAXIFS('Interaction Log'!D:D,'Interaction Log'!A:A,A8),"dd-mmm-yy"),"")</f>
        <v/>
      </c>
      <c r="AA8" s="102">
        <f>COUNTIFS('SSG Attendance Log'!A:A,A8,'SSG Attendance Log'!H:H,"Yes")</f>
        <v/>
      </c>
      <c r="AB8" s="103">
        <f>COUNTIF('Crisis Log'!A:A,A8)</f>
        <v/>
      </c>
      <c r="AC8" s="104">
        <f>IFERROR(INDEX('Crisis Log'!D:D,MATCH(1,('Crisis Log'!A:A=A8)*('Crisis Log'!H:H&lt;&gt;"Yes"),0)),"")</f>
        <v/>
      </c>
    </row>
    <row r="9" ht="36" customHeight="1">
      <c r="A9" s="86" t="inlineStr">
        <is>
          <t>B-100385</t>
        </is>
      </c>
      <c r="B9" s="65" t="inlineStr">
        <is>
          <t>Bondalapati joshi</t>
        </is>
      </c>
      <c r="C9" s="64" t="inlineStr">
        <is>
          <t>Male</t>
        </is>
      </c>
      <c r="D9" s="87" t="inlineStr">
        <is>
          <t>2023</t>
        </is>
      </c>
      <c r="E9" s="88" t="inlineStr">
        <is>
          <t>6305271244</t>
        </is>
      </c>
      <c r="F9" s="89" t="inlineStr">
        <is>
          <t>abdjoshi364@gmail.com</t>
        </is>
      </c>
      <c r="G9" s="90" t="inlineStr">
        <is>
          <t>Looking for a job</t>
        </is>
      </c>
      <c r="H9" s="91" t="inlineStr"/>
      <c r="I9" s="92" t="inlineStr"/>
      <c r="J9" s="93" t="inlineStr"/>
      <c r="K9" s="93" t="inlineStr"/>
      <c r="L9" s="93" t="inlineStr">
        <is>
          <t>No Income</t>
        </is>
      </c>
      <c r="M9" s="94" t="inlineStr">
        <is>
          <t>Start working</t>
        </is>
      </c>
      <c r="N9" s="95" t="n">
        <v>0</v>
      </c>
      <c r="O9" s="95" t="n">
        <v>30000</v>
      </c>
      <c r="P9" s="95" t="n">
        <v>0</v>
      </c>
      <c r="Q9" s="96" t="inlineStr"/>
      <c r="R9" s="97">
        <f>IFERROR(N9+O9+P9,0)</f>
        <v/>
      </c>
      <c r="S9" s="98" t="inlineStr"/>
      <c r="T9" s="98" t="inlineStr"/>
      <c r="U9" s="99" t="inlineStr"/>
      <c r="V9" s="99" t="inlineStr"/>
      <c r="W9" s="64" t="inlineStr"/>
      <c r="X9" s="94" t="inlineStr"/>
      <c r="Y9" s="100">
        <f>COUNTIF('Interaction Log'!A:A,A9)</f>
        <v/>
      </c>
      <c r="Z9" s="101">
        <f>IFERROR(TEXT(MAXIFS('Interaction Log'!D:D,'Interaction Log'!A:A,A9),"dd-mmm-yy"),"")</f>
        <v/>
      </c>
      <c r="AA9" s="102">
        <f>COUNTIFS('SSG Attendance Log'!A:A,A9,'SSG Attendance Log'!H:H,"Yes")</f>
        <v/>
      </c>
      <c r="AB9" s="103">
        <f>COUNTIF('Crisis Log'!A:A,A9)</f>
        <v/>
      </c>
      <c r="AC9" s="104">
        <f>IFERROR(INDEX('Crisis Log'!D:D,MATCH(1,('Crisis Log'!A:A=A9)*('Crisis Log'!H:H&lt;&gt;"Yes"),0)),"")</f>
        <v/>
      </c>
    </row>
    <row r="10" ht="36" customHeight="1">
      <c r="A10" s="86" t="inlineStr">
        <is>
          <t>B-100551</t>
        </is>
      </c>
      <c r="B10" s="65" t="inlineStr">
        <is>
          <t>MADDERI KRISHNA SAI REDDY</t>
        </is>
      </c>
      <c r="C10" s="64" t="inlineStr">
        <is>
          <t>Male</t>
        </is>
      </c>
      <c r="D10" s="87" t="inlineStr">
        <is>
          <t>2022</t>
        </is>
      </c>
      <c r="E10" s="88" t="inlineStr">
        <is>
          <t>9301091927</t>
        </is>
      </c>
      <c r="F10" s="89" t="inlineStr">
        <is>
          <t>krishnasaireddy86@gmail.com</t>
        </is>
      </c>
      <c r="G10" s="107" t="inlineStr">
        <is>
          <t>Studying</t>
        </is>
      </c>
      <c r="H10" s="91" t="inlineStr"/>
      <c r="I10" s="92" t="inlineStr"/>
      <c r="J10" s="93" t="inlineStr"/>
      <c r="K10" s="93" t="inlineStr"/>
      <c r="L10" s="93" t="inlineStr">
        <is>
          <t>No Income</t>
        </is>
      </c>
      <c r="M10" s="94" t="inlineStr">
        <is>
          <t>Continue studying</t>
        </is>
      </c>
      <c r="N10" s="95" t="n">
        <v>30000</v>
      </c>
      <c r="O10" s="95" t="n">
        <v>0</v>
      </c>
      <c r="P10" s="95" t="n">
        <v>18000</v>
      </c>
      <c r="Q10" s="96" t="inlineStr"/>
      <c r="R10" s="97">
        <f>IFERROR(N10+O10+P10,0)</f>
        <v/>
      </c>
      <c r="S10" s="98" t="inlineStr"/>
      <c r="T10" s="98" t="inlineStr"/>
      <c r="U10" s="99" t="inlineStr"/>
      <c r="V10" s="99" t="inlineStr"/>
      <c r="W10" s="64" t="inlineStr"/>
      <c r="X10" s="94" t="inlineStr"/>
      <c r="Y10" s="100">
        <f>COUNTIF('Interaction Log'!A:A,A10)</f>
        <v/>
      </c>
      <c r="Z10" s="101">
        <f>IFERROR(TEXT(MAXIFS('Interaction Log'!D:D,'Interaction Log'!A:A,A10),"dd-mmm-yy"),"")</f>
        <v/>
      </c>
      <c r="AA10" s="102">
        <f>COUNTIFS('SSG Attendance Log'!A:A,A10,'SSG Attendance Log'!H:H,"Yes")</f>
        <v/>
      </c>
      <c r="AB10" s="103">
        <f>COUNTIF('Crisis Log'!A:A,A10)</f>
        <v/>
      </c>
      <c r="AC10" s="104">
        <f>IFERROR(INDEX('Crisis Log'!D:D,MATCH(1,('Crisis Log'!A:A=A10)*('Crisis Log'!H:H&lt;&gt;"Yes"),0)),"")</f>
        <v/>
      </c>
    </row>
    <row r="11" ht="36" customHeight="1">
      <c r="A11" s="86" t="inlineStr">
        <is>
          <t>B-100383</t>
        </is>
      </c>
      <c r="B11" s="65" t="inlineStr">
        <is>
          <t>Jangala Nani</t>
        </is>
      </c>
      <c r="C11" s="64" t="inlineStr">
        <is>
          <t>Male</t>
        </is>
      </c>
      <c r="D11" s="87" t="inlineStr">
        <is>
          <t>2021</t>
        </is>
      </c>
      <c r="E11" s="88" t="inlineStr">
        <is>
          <t>8309167214</t>
        </is>
      </c>
      <c r="F11" s="89" t="inlineStr">
        <is>
          <t>nanismart445@gmail.com</t>
        </is>
      </c>
      <c r="G11" s="106" t="inlineStr">
        <is>
          <t>Studying and working</t>
        </is>
      </c>
      <c r="H11" s="91" t="inlineStr"/>
      <c r="I11" s="92" t="inlineStr"/>
      <c r="J11" s="93" t="inlineStr"/>
      <c r="K11" s="93" t="inlineStr">
        <is>
          <t>Retail or Sales</t>
        </is>
      </c>
      <c r="L11" s="93" t="inlineStr">
        <is>
          <t>Less than ₹10,000</t>
        </is>
      </c>
      <c r="M11" s="94" t="inlineStr">
        <is>
          <t>Continue working</t>
        </is>
      </c>
      <c r="N11" s="95" t="n">
        <v>0</v>
      </c>
      <c r="O11" s="95" t="n">
        <v>0</v>
      </c>
      <c r="P11" s="95" t="n">
        <v>6000</v>
      </c>
      <c r="Q11" s="96" t="inlineStr"/>
      <c r="R11" s="97">
        <f>IFERROR(N11+O11+P11,0)</f>
        <v/>
      </c>
      <c r="S11" s="98" t="inlineStr"/>
      <c r="T11" s="98" t="inlineStr"/>
      <c r="U11" s="99" t="inlineStr"/>
      <c r="V11" s="99" t="inlineStr"/>
      <c r="W11" s="64" t="inlineStr"/>
      <c r="X11" s="94" t="inlineStr"/>
      <c r="Y11" s="100">
        <f>COUNTIF('Interaction Log'!A:A,A11)</f>
        <v/>
      </c>
      <c r="Z11" s="101">
        <f>IFERROR(TEXT(MAXIFS('Interaction Log'!D:D,'Interaction Log'!A:A,A11),"dd-mmm-yy"),"")</f>
        <v/>
      </c>
      <c r="AA11" s="102">
        <f>COUNTIFS('SSG Attendance Log'!A:A,A11,'SSG Attendance Log'!H:H,"Yes")</f>
        <v/>
      </c>
      <c r="AB11" s="103">
        <f>COUNTIF('Crisis Log'!A:A,A11)</f>
        <v/>
      </c>
      <c r="AC11" s="104">
        <f>IFERROR(INDEX('Crisis Log'!D:D,MATCH(1,('Crisis Log'!A:A=A11)*('Crisis Log'!H:H&lt;&gt;"Yes"),0)),"")</f>
        <v/>
      </c>
    </row>
    <row r="12" ht="36" customHeight="1">
      <c r="A12" s="86" t="inlineStr">
        <is>
          <t>B-100382</t>
        </is>
      </c>
      <c r="B12" s="65" t="inlineStr">
        <is>
          <t>Tharalapalli Sai Kumar</t>
        </is>
      </c>
      <c r="C12" s="64" t="inlineStr">
        <is>
          <t>Male</t>
        </is>
      </c>
      <c r="D12" s="87" t="inlineStr">
        <is>
          <t>2016</t>
        </is>
      </c>
      <c r="E12" s="88" t="inlineStr">
        <is>
          <t>9491112031</t>
        </is>
      </c>
      <c r="F12" s="89" t="inlineStr">
        <is>
          <t>sai132nani@gmail.com</t>
        </is>
      </c>
      <c r="G12" s="107" t="inlineStr">
        <is>
          <t>Studying</t>
        </is>
      </c>
      <c r="H12" s="91" t="inlineStr"/>
      <c r="I12" s="92" t="inlineStr"/>
      <c r="J12" s="93" t="inlineStr"/>
      <c r="K12" s="93" t="inlineStr"/>
      <c r="L12" s="93" t="inlineStr">
        <is>
          <t>No Income</t>
        </is>
      </c>
      <c r="M12" s="94" t="inlineStr">
        <is>
          <t>Start working</t>
        </is>
      </c>
      <c r="N12" s="95" t="n">
        <v>0</v>
      </c>
      <c r="O12" s="95" t="n">
        <v>27000</v>
      </c>
      <c r="P12" s="95" t="n">
        <v>0</v>
      </c>
      <c r="Q12" s="96" t="inlineStr"/>
      <c r="R12" s="97">
        <f>IFERROR(N12+O12+P12,0)</f>
        <v/>
      </c>
      <c r="S12" s="98" t="inlineStr"/>
      <c r="T12" s="98" t="inlineStr"/>
      <c r="U12" s="99" t="inlineStr"/>
      <c r="V12" s="99" t="inlineStr"/>
      <c r="W12" s="64" t="inlineStr"/>
      <c r="X12" s="94" t="inlineStr"/>
      <c r="Y12" s="100">
        <f>COUNTIF('Interaction Log'!A:A,A12)</f>
        <v/>
      </c>
      <c r="Z12" s="101">
        <f>IFERROR(TEXT(MAXIFS('Interaction Log'!D:D,'Interaction Log'!A:A,A12),"dd-mmm-yy"),"")</f>
        <v/>
      </c>
      <c r="AA12" s="102">
        <f>COUNTIFS('SSG Attendance Log'!A:A,A12,'SSG Attendance Log'!H:H,"Yes")</f>
        <v/>
      </c>
      <c r="AB12" s="103">
        <f>COUNTIF('Crisis Log'!A:A,A12)</f>
        <v/>
      </c>
      <c r="AC12" s="104">
        <f>IFERROR(INDEX('Crisis Log'!D:D,MATCH(1,('Crisis Log'!A:A=A12)*('Crisis Log'!H:H&lt;&gt;"Yes"),0)),"")</f>
        <v/>
      </c>
    </row>
    <row r="13" ht="36" customHeight="1">
      <c r="A13" s="86" t="inlineStr">
        <is>
          <t>B-100384</t>
        </is>
      </c>
      <c r="B13" s="65" t="inlineStr">
        <is>
          <t>Gandi Ganesh</t>
        </is>
      </c>
      <c r="C13" s="64" t="inlineStr">
        <is>
          <t>Male</t>
        </is>
      </c>
      <c r="D13" s="87" t="inlineStr">
        <is>
          <t>2021</t>
        </is>
      </c>
      <c r="E13" s="88" t="inlineStr">
        <is>
          <t>8639958696</t>
        </is>
      </c>
      <c r="F13" s="89" t="inlineStr">
        <is>
          <t>gani38965@gmail.com</t>
        </is>
      </c>
      <c r="G13" s="90" t="inlineStr">
        <is>
          <t>Looking for a job</t>
        </is>
      </c>
      <c r="H13" s="91" t="inlineStr"/>
      <c r="I13" s="92" t="inlineStr"/>
      <c r="J13" s="93" t="inlineStr"/>
      <c r="K13" s="93" t="inlineStr">
        <is>
          <t>Healthcare or Care work</t>
        </is>
      </c>
      <c r="L13" s="93" t="inlineStr">
        <is>
          <t>Less than ₹10,000</t>
        </is>
      </c>
      <c r="M13" s="94" t="inlineStr">
        <is>
          <t>Start working</t>
        </is>
      </c>
      <c r="N13" s="95" t="n">
        <v>0</v>
      </c>
      <c r="O13" s="95" t="n">
        <v>0</v>
      </c>
      <c r="P13" s="95" t="n">
        <v>13500</v>
      </c>
      <c r="Q13" s="96" t="inlineStr"/>
      <c r="R13" s="97">
        <f>IFERROR(N13+O13+P13,0)</f>
        <v/>
      </c>
      <c r="S13" s="98" t="inlineStr"/>
      <c r="T13" s="98" t="inlineStr"/>
      <c r="U13" s="99" t="inlineStr"/>
      <c r="V13" s="99" t="inlineStr"/>
      <c r="W13" s="64" t="inlineStr"/>
      <c r="X13" s="94" t="inlineStr"/>
      <c r="Y13" s="100">
        <f>COUNTIF('Interaction Log'!A:A,A13)</f>
        <v/>
      </c>
      <c r="Z13" s="101">
        <f>IFERROR(TEXT(MAXIFS('Interaction Log'!D:D,'Interaction Log'!A:A,A13),"dd-mmm-yy"),"")</f>
        <v/>
      </c>
      <c r="AA13" s="102">
        <f>COUNTIFS('SSG Attendance Log'!A:A,A13,'SSG Attendance Log'!H:H,"Yes")</f>
        <v/>
      </c>
      <c r="AB13" s="103">
        <f>COUNTIF('Crisis Log'!A:A,A13)</f>
        <v/>
      </c>
      <c r="AC13" s="104">
        <f>IFERROR(INDEX('Crisis Log'!D:D,MATCH(1,('Crisis Log'!A:A=A13)*('Crisis Log'!H:H&lt;&gt;"Yes"),0)),"")</f>
        <v/>
      </c>
    </row>
    <row r="14" ht="36" customHeight="1">
      <c r="A14" s="86" t="inlineStr">
        <is>
          <t>B-100386</t>
        </is>
      </c>
      <c r="B14" s="65" t="inlineStr">
        <is>
          <t>Bogidi sairam</t>
        </is>
      </c>
      <c r="C14" s="64" t="inlineStr">
        <is>
          <t>Male</t>
        </is>
      </c>
      <c r="D14" s="87" t="inlineStr">
        <is>
          <t>2024</t>
        </is>
      </c>
      <c r="E14" s="88" t="inlineStr">
        <is>
          <t>9346554572</t>
        </is>
      </c>
      <c r="F14" s="89" t="inlineStr">
        <is>
          <t>sairambogidi7@gmail.com</t>
        </is>
      </c>
      <c r="G14" s="90" t="inlineStr">
        <is>
          <t>Looking for a job</t>
        </is>
      </c>
      <c r="H14" s="91" t="inlineStr"/>
      <c r="I14" s="92" t="inlineStr"/>
      <c r="J14" s="93" t="inlineStr"/>
      <c r="K14" s="93" t="inlineStr"/>
      <c r="L14" s="93" t="inlineStr">
        <is>
          <t>No Income</t>
        </is>
      </c>
      <c r="M14" s="94" t="inlineStr">
        <is>
          <t>Start working</t>
        </is>
      </c>
      <c r="N14" s="95" t="n">
        <v>0</v>
      </c>
      <c r="O14" s="95" t="n">
        <v>0</v>
      </c>
      <c r="P14" s="95" t="n">
        <v>9000</v>
      </c>
      <c r="Q14" s="96" t="inlineStr"/>
      <c r="R14" s="97">
        <f>IFERROR(N14+O14+P14,0)</f>
        <v/>
      </c>
      <c r="S14" s="98" t="inlineStr"/>
      <c r="T14" s="98" t="inlineStr"/>
      <c r="U14" s="99" t="inlineStr"/>
      <c r="V14" s="99" t="inlineStr"/>
      <c r="W14" s="64" t="inlineStr"/>
      <c r="X14" s="94" t="inlineStr"/>
      <c r="Y14" s="100">
        <f>COUNTIF('Interaction Log'!A:A,A14)</f>
        <v/>
      </c>
      <c r="Z14" s="101">
        <f>IFERROR(TEXT(MAXIFS('Interaction Log'!D:D,'Interaction Log'!A:A,A14),"dd-mmm-yy"),"")</f>
        <v/>
      </c>
      <c r="AA14" s="102">
        <f>COUNTIFS('SSG Attendance Log'!A:A,A14,'SSG Attendance Log'!H:H,"Yes")</f>
        <v/>
      </c>
      <c r="AB14" s="103">
        <f>COUNTIF('Crisis Log'!A:A,A14)</f>
        <v/>
      </c>
      <c r="AC14" s="104">
        <f>IFERROR(INDEX('Crisis Log'!D:D,MATCH(1,('Crisis Log'!A:A=A14)*('Crisis Log'!H:H&lt;&gt;"Yes"),0)),"")</f>
        <v/>
      </c>
    </row>
    <row r="15" ht="36" customHeight="1">
      <c r="A15" s="86" t="inlineStr">
        <is>
          <t>B-100550</t>
        </is>
      </c>
      <c r="B15" s="65" t="inlineStr">
        <is>
          <t>KOLANUPAKA krishna Prasad</t>
        </is>
      </c>
      <c r="C15" s="64" t="inlineStr">
        <is>
          <t>Male</t>
        </is>
      </c>
      <c r="D15" s="87" t="inlineStr">
        <is>
          <t>2021</t>
        </is>
      </c>
      <c r="E15" s="88" t="inlineStr">
        <is>
          <t>9848934680</t>
        </is>
      </c>
      <c r="F15" s="89" t="inlineStr">
        <is>
          <t>kpkittu123@gmail.com</t>
        </is>
      </c>
      <c r="G15" s="90" t="inlineStr">
        <is>
          <t>Looking for a job</t>
        </is>
      </c>
      <c r="H15" s="91" t="inlineStr"/>
      <c r="I15" s="92" t="inlineStr"/>
      <c r="J15" s="93" t="inlineStr"/>
      <c r="K15" s="93" t="inlineStr">
        <is>
          <t>Other</t>
        </is>
      </c>
      <c r="L15" s="93" t="inlineStr">
        <is>
          <t>No Income</t>
        </is>
      </c>
      <c r="M15" s="94" t="inlineStr">
        <is>
          <t>Start working</t>
        </is>
      </c>
      <c r="N15" s="95" t="n">
        <v>0</v>
      </c>
      <c r="O15" s="95" t="n">
        <v>0</v>
      </c>
      <c r="P15" s="95" t="n">
        <v>6000</v>
      </c>
      <c r="Q15" s="96" t="inlineStr"/>
      <c r="R15" s="97">
        <f>IFERROR(N15+O15+P15,0)</f>
        <v/>
      </c>
      <c r="S15" s="98" t="inlineStr"/>
      <c r="T15" s="98" t="inlineStr"/>
      <c r="U15" s="99" t="inlineStr"/>
      <c r="V15" s="99" t="inlineStr"/>
      <c r="W15" s="64" t="inlineStr"/>
      <c r="X15" s="94" t="inlineStr"/>
      <c r="Y15" s="100">
        <f>COUNTIF('Interaction Log'!A:A,A15)</f>
        <v/>
      </c>
      <c r="Z15" s="101">
        <f>IFERROR(TEXT(MAXIFS('Interaction Log'!D:D,'Interaction Log'!A:A,A15),"dd-mmm-yy"),"")</f>
        <v/>
      </c>
      <c r="AA15" s="102">
        <f>COUNTIFS('SSG Attendance Log'!A:A,A15,'SSG Attendance Log'!H:H,"Yes")</f>
        <v/>
      </c>
      <c r="AB15" s="103">
        <f>COUNTIF('Crisis Log'!A:A,A15)</f>
        <v/>
      </c>
      <c r="AC15" s="104">
        <f>IFERROR(INDEX('Crisis Log'!D:D,MATCH(1,('Crisis Log'!A:A=A15)*('Crisis Log'!H:H&lt;&gt;"Yes"),0)),"")</f>
        <v/>
      </c>
    </row>
    <row r="16" ht="13" customHeight="1">
      <c r="A16" s="110" t="inlineStr">
        <is>
          <t xml:space="preserve">  CHAPTER NOTES</t>
        </is>
      </c>
      <c r="B16" s="114" t="n"/>
      <c r="C16" s="114" t="n"/>
      <c r="D16" s="114" t="n"/>
      <c r="E16" s="114" t="n"/>
      <c r="F16" s="114" t="n"/>
      <c r="G16" s="114" t="n"/>
      <c r="H16" s="114" t="n"/>
      <c r="I16" s="114" t="n"/>
      <c r="J16" s="114" t="n"/>
      <c r="K16" s="114" t="n"/>
      <c r="L16" s="114" t="n"/>
      <c r="M16" s="114" t="n"/>
      <c r="N16" s="114" t="n"/>
      <c r="O16" s="114" t="n"/>
      <c r="P16" s="114" t="n"/>
      <c r="Q16" s="114" t="n"/>
      <c r="R16" s="114" t="n"/>
      <c r="S16" s="114" t="n"/>
      <c r="T16" s="114" t="n"/>
      <c r="U16" s="114" t="n"/>
      <c r="V16" s="114" t="n"/>
      <c r="W16" s="114" t="n"/>
      <c r="X16" s="114" t="n"/>
      <c r="Y16" s="114" t="n"/>
      <c r="Z16" s="114" t="n"/>
      <c r="AA16" s="114" t="n"/>
      <c r="AB16" s="114" t="n"/>
      <c r="AC16" s="115" t="n"/>
    </row>
    <row r="17" ht="44" customHeight="1">
      <c r="A17" s="111" t="inlineStr">
        <is>
          <t>[ Notes ]</t>
        </is>
      </c>
      <c r="B17" s="114" t="n"/>
      <c r="C17" s="114" t="n"/>
      <c r="D17" s="114" t="n"/>
      <c r="E17" s="114" t="n"/>
      <c r="F17" s="114" t="n"/>
      <c r="G17" s="114" t="n"/>
      <c r="H17" s="114" t="n"/>
      <c r="I17" s="114" t="n"/>
      <c r="J17" s="114" t="n"/>
      <c r="K17" s="114" t="n"/>
      <c r="L17" s="114" t="n"/>
      <c r="M17" s="114" t="n"/>
      <c r="N17" s="114" t="n"/>
      <c r="O17" s="114" t="n"/>
      <c r="P17" s="114" t="n"/>
      <c r="Q17" s="114" t="n"/>
      <c r="R17" s="114" t="n"/>
      <c r="S17" s="114" t="n"/>
      <c r="T17" s="114" t="n"/>
      <c r="U17" s="114" t="n"/>
      <c r="V17" s="114" t="n"/>
      <c r="W17" s="114" t="n"/>
      <c r="X17" s="114" t="n"/>
      <c r="Y17" s="114" t="n"/>
      <c r="Z17" s="114" t="n"/>
      <c r="AA17" s="114" t="n"/>
      <c r="AB17" s="114" t="n"/>
      <c r="AC17" s="115" t="n"/>
    </row>
  </sheetData>
  <autoFilter ref="A5:AC15"/>
  <mergeCells count="13">
    <mergeCell ref="E4:F4"/>
    <mergeCell ref="N4:R4"/>
    <mergeCell ref="Y4:Z4"/>
    <mergeCell ref="A1:AC1"/>
    <mergeCell ref="U4:X4"/>
    <mergeCell ref="A4:D4"/>
    <mergeCell ref="A17:AC17"/>
    <mergeCell ref="A3:AC3"/>
    <mergeCell ref="A16:AC16"/>
    <mergeCell ref="G4:L4"/>
    <mergeCell ref="AB4:AC4"/>
    <mergeCell ref="A2:AC2"/>
    <mergeCell ref="S4:T4"/>
  </mergeCells>
  <dataValidations count="3">
    <dataValidation sqref="T6:T66" showDropDown="0" showInputMessage="0" showErrorMessage="0" allowBlank="0" type="list">
      <formula1>"Vijayawada SSG 1,Vijayawada SSG 2,Vijayawada SSG 3,Vijayawada SSG 4,Vijayawada SSG 5,Vijayawada SSG 6,Vijayawada SSG 7,Vijayawada SSG 8,Vijayawada SSG 9,Vijayawada SSG 10"</formula1>
    </dataValidation>
    <dataValidation sqref="C6:C66" showDropDown="0" showInputMessage="0" showErrorMessage="0" allowBlank="0" type="list">
      <formula1>"Male,Female,Prefer not to say"</formula1>
    </dataValidation>
    <dataValidation sqref="G6:G66" showDropDown="0" showInputMessage="0" showErrorMessage="0" allowBlank="0" type="list">
      <formula1>"Studying,Working,Studying and working,Looking for a job,Not engaged"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2026-09-18T18:23:42Z</dcterms:created>
  <dcterms:modified xmlns:dcterms="http://purl.org/dc/terms/" xmlns:xsi="http://www.w3.org/2001/XMLSchema-instance" xsi:type="dcterms:W3CDTF">2026-09-18T18:42:49Z</dcterms:modified>
</cp:coreProperties>
</file>